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santana\Desktop\BOLETIN I TRIMESTRE 2026\"/>
    </mc:Choice>
  </mc:AlternateContent>
  <bookViews>
    <workbookView xWindow="0" yWindow="0" windowWidth="28800" windowHeight="12435"/>
  </bookViews>
  <sheets>
    <sheet name="Cuadro 5" sheetId="1" r:id="rId1"/>
  </sheets>
  <definedNames>
    <definedName name="_xlnm._FilterDatabase" localSheetId="0" hidden="1">'Cuadro 5'!$I$4:$I$158</definedName>
    <definedName name="_xlnm.Print_Area" localSheetId="0">'Cuadro 5'!$A$1:$I$126</definedName>
    <definedName name="_xlnm.Print_Titles" localSheetId="0">'Cuadro 5'!$1:$12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0" i="1" l="1"/>
  <c r="C74" i="1" l="1"/>
  <c r="E112" i="1" l="1"/>
  <c r="D112" i="1"/>
  <c r="C112" i="1"/>
  <c r="I95" i="1"/>
  <c r="I93" i="1"/>
  <c r="H93" i="1"/>
  <c r="G93" i="1"/>
  <c r="F93" i="1"/>
  <c r="E93" i="1"/>
  <c r="D93" i="1"/>
  <c r="C93" i="1"/>
  <c r="I90" i="1"/>
  <c r="H90" i="1"/>
  <c r="G90" i="1"/>
  <c r="F90" i="1"/>
  <c r="E90" i="1"/>
  <c r="D90" i="1"/>
  <c r="C90" i="1"/>
  <c r="B94" i="1" l="1"/>
  <c r="C108" i="1" l="1"/>
  <c r="D108" i="1"/>
  <c r="E108" i="1"/>
  <c r="F108" i="1"/>
  <c r="G108" i="1"/>
  <c r="H108" i="1"/>
  <c r="I108" i="1"/>
  <c r="B89" i="1"/>
  <c r="I74" i="1"/>
  <c r="H74" i="1"/>
  <c r="G74" i="1"/>
  <c r="F74" i="1"/>
  <c r="E74" i="1"/>
  <c r="D74" i="1"/>
  <c r="I55" i="1" l="1"/>
  <c r="H55" i="1"/>
  <c r="G55" i="1"/>
  <c r="F55" i="1"/>
  <c r="E55" i="1"/>
  <c r="D55" i="1"/>
  <c r="C55" i="1"/>
  <c r="I34" i="1" l="1"/>
  <c r="H34" i="1"/>
  <c r="G34" i="1"/>
  <c r="F34" i="1"/>
  <c r="E34" i="1"/>
  <c r="D34" i="1"/>
  <c r="C34" i="1"/>
  <c r="B35" i="1"/>
  <c r="B23" i="1" l="1"/>
  <c r="C110" i="1" l="1"/>
  <c r="F110" i="1"/>
  <c r="D110" i="1"/>
  <c r="E110" i="1"/>
  <c r="G110" i="1"/>
  <c r="H110" i="1"/>
  <c r="I110" i="1"/>
  <c r="B111" i="1"/>
  <c r="B110" i="1" l="1"/>
  <c r="D63" i="1"/>
  <c r="B39" i="1" l="1"/>
  <c r="G16" i="1" l="1"/>
  <c r="F16" i="1"/>
  <c r="E20" i="1"/>
  <c r="F20" i="1"/>
  <c r="E24" i="1"/>
  <c r="F24" i="1"/>
  <c r="F26" i="1"/>
  <c r="F28" i="1"/>
  <c r="I38" i="1"/>
  <c r="H38" i="1"/>
  <c r="G38" i="1"/>
  <c r="F38" i="1"/>
  <c r="E38" i="1"/>
  <c r="D38" i="1"/>
  <c r="C38" i="1"/>
  <c r="I40" i="1"/>
  <c r="H40" i="1"/>
  <c r="G40" i="1"/>
  <c r="F40" i="1"/>
  <c r="E40" i="1"/>
  <c r="D40" i="1"/>
  <c r="C40" i="1"/>
  <c r="I42" i="1"/>
  <c r="H42" i="1"/>
  <c r="G42" i="1"/>
  <c r="F42" i="1"/>
  <c r="E42" i="1"/>
  <c r="D42" i="1"/>
  <c r="C42" i="1"/>
  <c r="I44" i="1"/>
  <c r="H44" i="1"/>
  <c r="G44" i="1"/>
  <c r="F44" i="1"/>
  <c r="E44" i="1"/>
  <c r="D44" i="1"/>
  <c r="C44" i="1"/>
  <c r="I46" i="1"/>
  <c r="C46" i="1"/>
  <c r="D46" i="1"/>
  <c r="E46" i="1"/>
  <c r="F46" i="1"/>
  <c r="G46" i="1"/>
  <c r="H46" i="1"/>
  <c r="I48" i="1"/>
  <c r="H48" i="1"/>
  <c r="G48" i="1"/>
  <c r="F48" i="1"/>
  <c r="E48" i="1"/>
  <c r="D48" i="1"/>
  <c r="C48" i="1"/>
  <c r="I50" i="1"/>
  <c r="H50" i="1"/>
  <c r="G50" i="1"/>
  <c r="F50" i="1"/>
  <c r="E50" i="1"/>
  <c r="D50" i="1"/>
  <c r="C50" i="1"/>
  <c r="I53" i="1"/>
  <c r="H53" i="1"/>
  <c r="G53" i="1"/>
  <c r="F53" i="1"/>
  <c r="E53" i="1"/>
  <c r="D53" i="1"/>
  <c r="C53" i="1"/>
  <c r="I57" i="1"/>
  <c r="H57" i="1"/>
  <c r="G57" i="1"/>
  <c r="F57" i="1"/>
  <c r="I59" i="1"/>
  <c r="H59" i="1"/>
  <c r="G59" i="1"/>
  <c r="F59" i="1"/>
  <c r="E59" i="1"/>
  <c r="D59" i="1"/>
  <c r="C59" i="1"/>
  <c r="I61" i="1"/>
  <c r="H61" i="1"/>
  <c r="G61" i="1"/>
  <c r="F61" i="1"/>
  <c r="E61" i="1"/>
  <c r="D61" i="1"/>
  <c r="C61" i="1"/>
  <c r="I63" i="1"/>
  <c r="H63" i="1"/>
  <c r="G63" i="1"/>
  <c r="F63" i="1"/>
  <c r="E63" i="1"/>
  <c r="C63" i="1"/>
  <c r="G66" i="1"/>
  <c r="H66" i="1"/>
  <c r="I80" i="1" l="1"/>
  <c r="H80" i="1"/>
  <c r="E76" i="1"/>
  <c r="D76" i="1"/>
  <c r="C76" i="1"/>
  <c r="G80" i="1"/>
  <c r="F80" i="1"/>
  <c r="E80" i="1"/>
  <c r="D80" i="1"/>
  <c r="C80" i="1"/>
  <c r="I82" i="1"/>
  <c r="H82" i="1"/>
  <c r="G82" i="1"/>
  <c r="F82" i="1"/>
  <c r="E82" i="1"/>
  <c r="D82" i="1"/>
  <c r="C82" i="1"/>
  <c r="I84" i="1"/>
  <c r="H84" i="1"/>
  <c r="G84" i="1"/>
  <c r="F84" i="1"/>
  <c r="E84" i="1"/>
  <c r="D84" i="1"/>
  <c r="C84" i="1"/>
  <c r="I86" i="1"/>
  <c r="H86" i="1"/>
  <c r="G86" i="1"/>
  <c r="F86" i="1"/>
  <c r="E86" i="1"/>
  <c r="D86" i="1"/>
  <c r="C86" i="1"/>
  <c r="I88" i="1"/>
  <c r="H88" i="1"/>
  <c r="G88" i="1"/>
  <c r="F88" i="1"/>
  <c r="E88" i="1"/>
  <c r="D88" i="1"/>
  <c r="C88" i="1"/>
  <c r="H95" i="1"/>
  <c r="G95" i="1"/>
  <c r="F95" i="1"/>
  <c r="E95" i="1"/>
  <c r="D95" i="1"/>
  <c r="C95" i="1"/>
  <c r="I98" i="1"/>
  <c r="H98" i="1"/>
  <c r="G98" i="1"/>
  <c r="F98" i="1"/>
  <c r="E98" i="1"/>
  <c r="D98" i="1"/>
  <c r="C98" i="1"/>
  <c r="I100" i="1"/>
  <c r="H100" i="1"/>
  <c r="G100" i="1"/>
  <c r="F100" i="1"/>
  <c r="E100" i="1"/>
  <c r="D100" i="1"/>
  <c r="C100" i="1"/>
  <c r="I102" i="1"/>
  <c r="H102" i="1"/>
  <c r="G102" i="1"/>
  <c r="F102" i="1"/>
  <c r="E102" i="1"/>
  <c r="D102" i="1"/>
  <c r="C102" i="1"/>
  <c r="I104" i="1"/>
  <c r="H104" i="1"/>
  <c r="G104" i="1"/>
  <c r="F104" i="1"/>
  <c r="E104" i="1"/>
  <c r="D104" i="1"/>
  <c r="C104" i="1"/>
  <c r="I106" i="1"/>
  <c r="H106" i="1"/>
  <c r="G106" i="1"/>
  <c r="F106" i="1"/>
  <c r="E106" i="1"/>
  <c r="D106" i="1"/>
  <c r="C106" i="1"/>
  <c r="G112" i="1"/>
  <c r="H112" i="1"/>
  <c r="I112" i="1"/>
  <c r="F112" i="1"/>
  <c r="I114" i="1"/>
  <c r="H114" i="1"/>
  <c r="G114" i="1"/>
  <c r="F114" i="1"/>
  <c r="E114" i="1"/>
  <c r="D114" i="1"/>
  <c r="C114" i="1"/>
  <c r="C97" i="1" l="1"/>
  <c r="D97" i="1"/>
  <c r="E97" i="1"/>
  <c r="H97" i="1"/>
  <c r="G97" i="1"/>
  <c r="F97" i="1"/>
  <c r="I97" i="1"/>
  <c r="E79" i="1"/>
  <c r="C79" i="1"/>
  <c r="F79" i="1"/>
  <c r="D79" i="1"/>
  <c r="G79" i="1"/>
  <c r="H79" i="1"/>
  <c r="I79" i="1"/>
  <c r="B91" i="1" l="1"/>
  <c r="B90" i="1" s="1"/>
  <c r="B93" i="1"/>
  <c r="C16" i="1" l="1"/>
  <c r="D16" i="1"/>
  <c r="E16" i="1"/>
  <c r="H16" i="1"/>
  <c r="I16" i="1"/>
  <c r="C18" i="1"/>
  <c r="D18" i="1"/>
  <c r="E18" i="1"/>
  <c r="F18" i="1"/>
  <c r="G18" i="1"/>
  <c r="H18" i="1"/>
  <c r="I18" i="1"/>
  <c r="C20" i="1"/>
  <c r="D20" i="1"/>
  <c r="G20" i="1"/>
  <c r="H20" i="1"/>
  <c r="I20" i="1"/>
  <c r="C22" i="1"/>
  <c r="D22" i="1"/>
  <c r="E22" i="1"/>
  <c r="F22" i="1"/>
  <c r="G22" i="1"/>
  <c r="H22" i="1"/>
  <c r="I22" i="1"/>
  <c r="C24" i="1"/>
  <c r="C26" i="1"/>
  <c r="D24" i="1"/>
  <c r="G24" i="1"/>
  <c r="H24" i="1"/>
  <c r="I24" i="1"/>
  <c r="D26" i="1"/>
  <c r="E26" i="1"/>
  <c r="G26" i="1"/>
  <c r="H26" i="1"/>
  <c r="I26" i="1"/>
  <c r="C28" i="1"/>
  <c r="D28" i="1"/>
  <c r="E28" i="1"/>
  <c r="G28" i="1"/>
  <c r="H28" i="1"/>
  <c r="I28" i="1"/>
  <c r="C30" i="1"/>
  <c r="D30" i="1"/>
  <c r="E30" i="1"/>
  <c r="F30" i="1"/>
  <c r="G30" i="1"/>
  <c r="H30" i="1"/>
  <c r="I30" i="1"/>
  <c r="C32" i="1"/>
  <c r="D32" i="1"/>
  <c r="E32" i="1"/>
  <c r="F32" i="1"/>
  <c r="G32" i="1"/>
  <c r="H32" i="1"/>
  <c r="I32" i="1"/>
  <c r="C57" i="1"/>
  <c r="C37" i="1" s="1"/>
  <c r="D57" i="1"/>
  <c r="E57" i="1"/>
  <c r="I66" i="1"/>
  <c r="C66" i="1"/>
  <c r="C65" i="1" s="1"/>
  <c r="D66" i="1"/>
  <c r="E66" i="1"/>
  <c r="F66" i="1"/>
  <c r="C68" i="1"/>
  <c r="D68" i="1"/>
  <c r="E68" i="1"/>
  <c r="F68" i="1"/>
  <c r="G68" i="1"/>
  <c r="G65" i="1" s="1"/>
  <c r="H68" i="1"/>
  <c r="I68" i="1"/>
  <c r="C72" i="1"/>
  <c r="C70" i="1"/>
  <c r="D70" i="1"/>
  <c r="E70" i="1"/>
  <c r="F70" i="1"/>
  <c r="H70" i="1"/>
  <c r="H65" i="1" s="1"/>
  <c r="I70" i="1"/>
  <c r="B73" i="1"/>
  <c r="D72" i="1"/>
  <c r="E72" i="1"/>
  <c r="F72" i="1"/>
  <c r="G72" i="1"/>
  <c r="H72" i="1"/>
  <c r="I72" i="1"/>
  <c r="F76" i="1"/>
  <c r="G76" i="1"/>
  <c r="H76" i="1"/>
  <c r="I76" i="1"/>
  <c r="G15" i="1" l="1"/>
  <c r="F15" i="1"/>
  <c r="H15" i="1"/>
  <c r="I65" i="1"/>
  <c r="E15" i="1"/>
  <c r="F65" i="1"/>
  <c r="D15" i="1"/>
  <c r="I15" i="1"/>
  <c r="E65" i="1"/>
  <c r="D65" i="1"/>
  <c r="C15" i="1"/>
  <c r="D37" i="1"/>
  <c r="B101" i="1" l="1"/>
  <c r="B58" i="1" l="1"/>
  <c r="B57" i="1" l="1"/>
  <c r="B56" i="1"/>
  <c r="B55" i="1" s="1"/>
  <c r="B67" i="1" l="1"/>
  <c r="B100" i="1" l="1"/>
  <c r="B115" i="1" l="1"/>
  <c r="I78" i="1"/>
  <c r="H78" i="1"/>
  <c r="G78" i="1"/>
  <c r="F78" i="1"/>
  <c r="E78" i="1"/>
  <c r="D78" i="1"/>
  <c r="C78" i="1"/>
  <c r="B113" i="1"/>
  <c r="B109" i="1"/>
  <c r="B108" i="1" s="1"/>
  <c r="B107" i="1"/>
  <c r="B105" i="1"/>
  <c r="B103" i="1"/>
  <c r="B99" i="1"/>
  <c r="B96" i="1"/>
  <c r="B87" i="1"/>
  <c r="B85" i="1"/>
  <c r="B83" i="1"/>
  <c r="B81" i="1"/>
  <c r="B77" i="1"/>
  <c r="B75" i="1"/>
  <c r="B74" i="1" s="1"/>
  <c r="B72" i="1"/>
  <c r="B71" i="1"/>
  <c r="B69" i="1"/>
  <c r="B64" i="1"/>
  <c r="B62" i="1"/>
  <c r="B60" i="1"/>
  <c r="B54" i="1"/>
  <c r="B51" i="1"/>
  <c r="B49" i="1"/>
  <c r="B47" i="1"/>
  <c r="B45" i="1"/>
  <c r="B43" i="1"/>
  <c r="B41" i="1"/>
  <c r="B34" i="1"/>
  <c r="B33" i="1"/>
  <c r="B31" i="1"/>
  <c r="B29" i="1"/>
  <c r="B27" i="1"/>
  <c r="B25" i="1"/>
  <c r="B21" i="1"/>
  <c r="B19" i="1"/>
  <c r="B17" i="1"/>
  <c r="B48" i="1" l="1"/>
  <c r="B38" i="1"/>
  <c r="B82" i="1"/>
  <c r="B44" i="1"/>
  <c r="B59" i="1"/>
  <c r="B70" i="1"/>
  <c r="B86" i="1"/>
  <c r="B95" i="1"/>
  <c r="B106" i="1"/>
  <c r="B26" i="1"/>
  <c r="B20" i="1"/>
  <c r="B18" i="1"/>
  <c r="B63" i="1"/>
  <c r="B102" i="1"/>
  <c r="B88" i="1"/>
  <c r="B114" i="1"/>
  <c r="B40" i="1"/>
  <c r="B22" i="1"/>
  <c r="B42" i="1"/>
  <c r="B68" i="1"/>
  <c r="B84" i="1"/>
  <c r="B104" i="1"/>
  <c r="B112" i="1"/>
  <c r="B30" i="1"/>
  <c r="B50" i="1"/>
  <c r="B66" i="1"/>
  <c r="B76" i="1"/>
  <c r="B16" i="1"/>
  <c r="B46" i="1"/>
  <c r="B61" i="1"/>
  <c r="B24" i="1"/>
  <c r="B28" i="1"/>
  <c r="B32" i="1"/>
  <c r="B53" i="1"/>
  <c r="B80" i="1"/>
  <c r="B98" i="1"/>
  <c r="B97" i="1" s="1"/>
  <c r="E14" i="1"/>
  <c r="H37" i="1"/>
  <c r="D36" i="1"/>
  <c r="F14" i="1"/>
  <c r="I37" i="1"/>
  <c r="G14" i="1"/>
  <c r="G37" i="1"/>
  <c r="H14" i="1"/>
  <c r="C14" i="1"/>
  <c r="E37" i="1"/>
  <c r="D14" i="1"/>
  <c r="I14" i="1"/>
  <c r="F37" i="1"/>
  <c r="B65" i="1" l="1"/>
  <c r="B15" i="1"/>
  <c r="B79" i="1"/>
  <c r="B14" i="1"/>
  <c r="D13" i="1"/>
  <c r="B37" i="1"/>
  <c r="E36" i="1"/>
  <c r="E13" i="1" s="1"/>
  <c r="I36" i="1"/>
  <c r="I13" i="1" s="1"/>
  <c r="C36" i="1"/>
  <c r="C13" i="1" s="1"/>
  <c r="H36" i="1"/>
  <c r="H13" i="1" s="1"/>
  <c r="G36" i="1"/>
  <c r="G13" i="1" s="1"/>
  <c r="F36" i="1"/>
  <c r="F13" i="1" s="1"/>
  <c r="B36" i="1" l="1"/>
  <c r="B78" i="1"/>
  <c r="B13" i="1" l="1"/>
</calcChain>
</file>

<file path=xl/sharedStrings.xml><?xml version="1.0" encoding="utf-8"?>
<sst xmlns="http://schemas.openxmlformats.org/spreadsheetml/2006/main" count="133" uniqueCount="66">
  <si>
    <t>Metros construidos</t>
  </si>
  <si>
    <t>Número de edificaciones</t>
  </si>
  <si>
    <t>Unidades (2)</t>
  </si>
  <si>
    <t>Colón</t>
  </si>
  <si>
    <t>Vivienda individual</t>
  </si>
  <si>
    <t>Primer trimestre</t>
  </si>
  <si>
    <t>Depósitos</t>
  </si>
  <si>
    <t>Centros educativos</t>
  </si>
  <si>
    <t xml:space="preserve">  Administración pública</t>
  </si>
  <si>
    <t>Panamá</t>
  </si>
  <si>
    <t>Dúplex</t>
  </si>
  <si>
    <t>Oficinas</t>
  </si>
  <si>
    <t>Hospitales y clínicas</t>
  </si>
  <si>
    <t>Panamá Oeste</t>
  </si>
  <si>
    <t>Arraiján</t>
  </si>
  <si>
    <t>La Chorrera</t>
  </si>
  <si>
    <t xml:space="preserve"> -  Cantidad nula o cero.</t>
  </si>
  <si>
    <t>(P) Cifras preliminares.</t>
  </si>
  <si>
    <t>Edificio de apartamento (3)</t>
  </si>
  <si>
    <t xml:space="preserve">  Otros (4)</t>
  </si>
  <si>
    <t>San Miguelito</t>
  </si>
  <si>
    <t>Industrias</t>
  </si>
  <si>
    <t>(1) Son obras que continúan el proceso constructivo.</t>
  </si>
  <si>
    <t>(3) Incluye cuartos de alquiler y adosadas.</t>
  </si>
  <si>
    <t>Fuente: Constructoras, inmobiliarias y personas particulares.</t>
  </si>
  <si>
    <t>Centros religiosos</t>
  </si>
  <si>
    <t>Panamá: (Continuación)</t>
  </si>
  <si>
    <r>
      <t>Total de área construida
(m</t>
    </r>
    <r>
      <rPr>
        <b/>
        <vertAlign val="superscript"/>
        <sz val="10"/>
        <color theme="0"/>
        <rFont val="Arial"/>
        <family val="2"/>
      </rPr>
      <t>2</t>
    </r>
    <r>
      <rPr>
        <b/>
        <sz val="10"/>
        <color theme="0"/>
        <rFont val="Arial"/>
        <family val="2"/>
      </rPr>
      <t>)</t>
    </r>
  </si>
  <si>
    <r>
      <t>Área construida
(m</t>
    </r>
    <r>
      <rPr>
        <b/>
        <vertAlign val="superscript"/>
        <sz val="10"/>
        <color theme="0"/>
        <rFont val="Arial"/>
        <family val="2"/>
      </rPr>
      <t>2</t>
    </r>
    <r>
      <rPr>
        <b/>
        <sz val="10"/>
        <color theme="0"/>
        <rFont val="Arial"/>
        <family val="2"/>
      </rPr>
      <t>)</t>
    </r>
  </si>
  <si>
    <r>
      <t>Área         construida
(m</t>
    </r>
    <r>
      <rPr>
        <b/>
        <vertAlign val="superscript"/>
        <sz val="10"/>
        <color theme="0"/>
        <rFont val="Arial"/>
        <family val="2"/>
      </rPr>
      <t>2</t>
    </r>
    <r>
      <rPr>
        <b/>
        <sz val="10"/>
        <color theme="0"/>
        <rFont val="Arial"/>
        <family val="2"/>
      </rPr>
      <t>)</t>
    </r>
  </si>
  <si>
    <t xml:space="preserve"> Centros religiosos</t>
  </si>
  <si>
    <t>Comercio</t>
  </si>
  <si>
    <t>República de Panamá</t>
  </si>
  <si>
    <t>CONTRALORÍA GENERAL DE LA REPÚBLICA</t>
  </si>
  <si>
    <t>Instituto Nacional de Estadística y Censo</t>
  </si>
  <si>
    <t>Tipo de edificación</t>
  </si>
  <si>
    <t>Construcciones nuevas en proceso y culminadas</t>
  </si>
  <si>
    <t xml:space="preserve">Construcciones en seguimiento </t>
  </si>
  <si>
    <t>En proceso (1)</t>
  </si>
  <si>
    <t>Comercios</t>
  </si>
  <si>
    <t xml:space="preserve"> Otros (4)</t>
  </si>
  <si>
    <t xml:space="preserve"> Vivienda individual</t>
  </si>
  <si>
    <t xml:space="preserve"> Edificio de apartamento (3)</t>
  </si>
  <si>
    <t xml:space="preserve"> Administración pública</t>
  </si>
  <si>
    <t xml:space="preserve"> Otros</t>
  </si>
  <si>
    <t xml:space="preserve"> Dúplex</t>
  </si>
  <si>
    <t xml:space="preserve"> Centros educativos</t>
  </si>
  <si>
    <t>(2) Se refiere a unidades de vivienda, locales comerciales y oficinas que contiene un centro comercial, salones en un centro educativo, habitaciones en un hotel, entre otros.</t>
  </si>
  <si>
    <t xml:space="preserve">      deportivos y otros para el esparcimiento. </t>
  </si>
  <si>
    <t xml:space="preserve">(4) Son edificios y estructuras destinadas a albergues, estacionamientos, galeras para criaderos y ceba de animales, clubes, salas de reuniones, cines, teatros, estadios, </t>
  </si>
  <si>
    <t xml:space="preserve">Obras culminadas </t>
  </si>
  <si>
    <t>2026 (P)</t>
  </si>
  <si>
    <t>Centro educativos</t>
  </si>
  <si>
    <t xml:space="preserve"> Comercios</t>
  </si>
  <si>
    <t>Arraiján: (Continuación)</t>
  </si>
  <si>
    <t xml:space="preserve"> Oficinas</t>
  </si>
  <si>
    <t xml:space="preserve">          Hospitales y clínicas</t>
  </si>
  <si>
    <t xml:space="preserve"> Depósitos</t>
  </si>
  <si>
    <t xml:space="preserve"> Hospitales y clínicas</t>
  </si>
  <si>
    <t xml:space="preserve"> Hoteles</t>
  </si>
  <si>
    <t>Otros (4)</t>
  </si>
  <si>
    <t xml:space="preserve">Cuadro 5.  METROS CUADRADOS CONSTRUIDOS EN LOS DISTRITOS DE COLÓN, PANAMÁ, SAN MIGUELITO, ARRAIJÁN Y LA CHORRERA, </t>
  </si>
  <si>
    <t>NOTA: En los distritos de Panamá y San Miguelito, el censo se realiza por un barrido exhaustivo, mientras que en los distritos de Colón, Arraiján y La Chorrera por costo de</t>
  </si>
  <si>
    <t xml:space="preserve">             obra desde  B/. 50,000.00.</t>
  </si>
  <si>
    <t xml:space="preserve">  POR NÚMERO DE EDIFICACIONES, UNIDADES Y ÁREA, SEGÚN TIPO DE EDIFICACIÓN, </t>
  </si>
  <si>
    <t>CENSO DE CONSTRUCCIÓN DE EDIFICACIONES: I TRIMESTRE DE 2026 (P)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</si>
</sst>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_-;\-* #,##0_-;_-* &quot;-&quot;_-;_-@_-"/>
    <numFmt numFmtId="164" formatCode="_(* #,##0_);_(* \(#,##0\);_(* &quot;-&quot;_);_(@_)"/>
    <numFmt numFmtId="165" formatCode="_(* #,##0.00_);_(* \(#,##0.00\);_(* &quot;-&quot;??_);_(@_)"/>
    <numFmt numFmtId="166" formatCode="_ * #,##0.00_ ;_ * \-#,##0.00_ ;_ * &quot;-&quot;??_ ;_ @_ 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theme="0"/>
      <name val="Arial"/>
      <family val="2"/>
    </font>
    <font>
      <b/>
      <vertAlign val="superscript"/>
      <sz val="10"/>
      <color theme="0"/>
      <name val="Arial"/>
      <family val="2"/>
    </font>
    <font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F243E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</borders>
  <cellStyleXfs count="4">
    <xf numFmtId="0" fontId="0" fillId="0" borderId="0"/>
    <xf numFmtId="0" fontId="4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85">
    <xf numFmtId="0" fontId="0" fillId="0" borderId="0" xfId="0"/>
    <xf numFmtId="0" fontId="3" fillId="2" borderId="0" xfId="0" applyFont="1" applyFill="1"/>
    <xf numFmtId="41" fontId="4" fillId="2" borderId="0" xfId="3" applyNumberFormat="1" applyFont="1" applyFill="1" applyBorder="1" applyAlignment="1">
      <alignment horizontal="left"/>
    </xf>
    <xf numFmtId="0" fontId="3" fillId="0" borderId="0" xfId="0" applyFont="1"/>
    <xf numFmtId="0" fontId="0" fillId="2" borderId="0" xfId="0" applyFill="1"/>
    <xf numFmtId="0" fontId="3" fillId="2" borderId="0" xfId="0" applyFont="1" applyFill="1" applyAlignment="1">
      <alignment horizontal="center"/>
    </xf>
    <xf numFmtId="164" fontId="2" fillId="2" borderId="3" xfId="2" applyNumberFormat="1" applyFont="1" applyFill="1" applyBorder="1" applyAlignment="1">
      <alignment horizontal="right"/>
    </xf>
    <xf numFmtId="164" fontId="5" fillId="2" borderId="3" xfId="2" applyNumberFormat="1" applyFont="1" applyFill="1" applyBorder="1" applyAlignment="1">
      <alignment horizontal="right"/>
    </xf>
    <xf numFmtId="0" fontId="4" fillId="2" borderId="5" xfId="1" applyFill="1" applyBorder="1" applyAlignment="1">
      <alignment horizontal="right"/>
    </xf>
    <xf numFmtId="0" fontId="4" fillId="2" borderId="7" xfId="1" applyFill="1" applyBorder="1" applyAlignment="1">
      <alignment horizontal="right"/>
    </xf>
    <xf numFmtId="164" fontId="2" fillId="2" borderId="6" xfId="2" applyNumberFormat="1" applyFont="1" applyFill="1" applyBorder="1" applyAlignment="1">
      <alignment horizontal="right"/>
    </xf>
    <xf numFmtId="164" fontId="2" fillId="2" borderId="1" xfId="2" applyNumberFormat="1" applyFont="1" applyFill="1" applyBorder="1" applyAlignment="1">
      <alignment horizontal="right"/>
    </xf>
    <xf numFmtId="164" fontId="5" fillId="2" borderId="0" xfId="2" applyNumberFormat="1" applyFont="1" applyFill="1" applyBorder="1" applyAlignment="1">
      <alignment horizontal="right"/>
    </xf>
    <xf numFmtId="164" fontId="5" fillId="2" borderId="1" xfId="2" applyNumberFormat="1" applyFont="1" applyFill="1" applyBorder="1" applyAlignment="1">
      <alignment horizontal="right"/>
    </xf>
    <xf numFmtId="166" fontId="4" fillId="2" borderId="0" xfId="0" applyNumberFormat="1" applyFont="1" applyFill="1" applyAlignment="1">
      <alignment horizontal="left" indent="7"/>
    </xf>
    <xf numFmtId="0" fontId="4" fillId="2" borderId="4" xfId="0" applyFont="1" applyFill="1" applyBorder="1" applyAlignment="1">
      <alignment horizontal="left" indent="7"/>
    </xf>
    <xf numFmtId="164" fontId="0" fillId="2" borderId="0" xfId="0" applyNumberFormat="1" applyFill="1"/>
    <xf numFmtId="164" fontId="5" fillId="2" borderId="3" xfId="2" applyNumberFormat="1" applyFont="1" applyFill="1" applyBorder="1" applyAlignment="1"/>
    <xf numFmtId="164" fontId="4" fillId="2" borderId="3" xfId="2" applyNumberFormat="1" applyFont="1" applyFill="1" applyBorder="1" applyAlignment="1">
      <alignment horizontal="right"/>
    </xf>
    <xf numFmtId="164" fontId="4" fillId="2" borderId="0" xfId="2" applyNumberFormat="1" applyFont="1" applyFill="1" applyBorder="1" applyAlignment="1">
      <alignment horizontal="right"/>
    </xf>
    <xf numFmtId="164" fontId="5" fillId="2" borderId="3" xfId="1" applyNumberFormat="1" applyFont="1" applyFill="1" applyBorder="1" applyAlignment="1">
      <alignment horizontal="right"/>
    </xf>
    <xf numFmtId="164" fontId="5" fillId="2" borderId="0" xfId="1" applyNumberFormat="1" applyFont="1" applyFill="1" applyAlignment="1">
      <alignment horizontal="right"/>
    </xf>
    <xf numFmtId="164" fontId="4" fillId="2" borderId="3" xfId="0" applyNumberFormat="1" applyFont="1" applyFill="1" applyBorder="1" applyAlignment="1">
      <alignment horizontal="right"/>
    </xf>
    <xf numFmtId="166" fontId="3" fillId="2" borderId="0" xfId="0" applyNumberFormat="1" applyFont="1" applyFill="1" applyAlignment="1">
      <alignment horizontal="center"/>
    </xf>
    <xf numFmtId="166" fontId="3" fillId="2" borderId="0" xfId="0" applyNumberFormat="1" applyFont="1" applyFill="1" applyAlignment="1">
      <alignment horizontal="left"/>
    </xf>
    <xf numFmtId="166" fontId="3" fillId="2" borderId="0" xfId="0" applyNumberFormat="1" applyFont="1" applyFill="1" applyAlignment="1">
      <alignment horizontal="left" indent="2"/>
    </xf>
    <xf numFmtId="166" fontId="3" fillId="2" borderId="0" xfId="0" applyNumberFormat="1" applyFont="1" applyFill="1" applyAlignment="1">
      <alignment horizontal="left" indent="4"/>
    </xf>
    <xf numFmtId="166" fontId="3" fillId="2" borderId="0" xfId="0" applyNumberFormat="1" applyFont="1" applyFill="1" applyAlignment="1">
      <alignment horizontal="left" indent="7"/>
    </xf>
    <xf numFmtId="164" fontId="5" fillId="2" borderId="3" xfId="1" applyNumberFormat="1" applyFont="1" applyFill="1" applyBorder="1"/>
    <xf numFmtId="166" fontId="4" fillId="2" borderId="0" xfId="0" applyNumberFormat="1" applyFont="1" applyFill="1" applyAlignment="1">
      <alignment horizontal="left" indent="4"/>
    </xf>
    <xf numFmtId="164" fontId="2" fillId="2" borderId="0" xfId="2" applyNumberFormat="1" applyFont="1" applyFill="1" applyBorder="1" applyAlignment="1">
      <alignment horizontal="right"/>
    </xf>
    <xf numFmtId="0" fontId="4" fillId="2" borderId="8" xfId="0" applyFont="1" applyFill="1" applyBorder="1" applyAlignment="1">
      <alignment horizontal="right"/>
    </xf>
    <xf numFmtId="164" fontId="5" fillId="2" borderId="6" xfId="2" applyNumberFormat="1" applyFont="1" applyFill="1" applyBorder="1" applyAlignment="1">
      <alignment horizontal="right"/>
    </xf>
    <xf numFmtId="0" fontId="0" fillId="2" borderId="0" xfId="0" applyFill="1" applyBorder="1"/>
    <xf numFmtId="164" fontId="5" fillId="2" borderId="6" xfId="1" applyNumberFormat="1" applyFont="1" applyFill="1" applyBorder="1" applyAlignment="1">
      <alignment horizontal="right"/>
    </xf>
    <xf numFmtId="164" fontId="5" fillId="2" borderId="6" xfId="2" applyNumberFormat="1" applyFont="1" applyFill="1" applyBorder="1" applyAlignment="1"/>
    <xf numFmtId="3" fontId="6" fillId="3" borderId="13" xfId="0" applyNumberFormat="1" applyFont="1" applyFill="1" applyBorder="1" applyAlignment="1">
      <alignment horizontal="center" vertical="center" wrapText="1"/>
    </xf>
    <xf numFmtId="164" fontId="5" fillId="2" borderId="0" xfId="1" applyNumberFormat="1" applyFont="1" applyFill="1" applyBorder="1"/>
    <xf numFmtId="164" fontId="0" fillId="2" borderId="0" xfId="0" applyNumberFormat="1" applyFill="1" applyBorder="1"/>
    <xf numFmtId="166" fontId="4" fillId="2" borderId="0" xfId="0" applyNumberFormat="1" applyFont="1" applyFill="1" applyAlignment="1">
      <alignment horizontal="left" indent="2"/>
    </xf>
    <xf numFmtId="164" fontId="4" fillId="2" borderId="3" xfId="1" applyNumberFormat="1" applyFont="1" applyFill="1" applyBorder="1" applyAlignment="1">
      <alignment horizontal="right"/>
    </xf>
    <xf numFmtId="164" fontId="4" fillId="2" borderId="3" xfId="1" applyNumberFormat="1" applyFont="1" applyFill="1" applyBorder="1"/>
    <xf numFmtId="164" fontId="4" fillId="2" borderId="0" xfId="1" applyNumberFormat="1" applyFont="1" applyFill="1" applyAlignment="1">
      <alignment horizontal="right"/>
    </xf>
    <xf numFmtId="164" fontId="4" fillId="2" borderId="6" xfId="1" applyNumberFormat="1" applyFont="1" applyFill="1" applyBorder="1" applyAlignment="1">
      <alignment horizontal="right"/>
    </xf>
    <xf numFmtId="164" fontId="4" fillId="2" borderId="2" xfId="1" applyNumberFormat="1" applyFont="1" applyFill="1" applyBorder="1" applyAlignment="1">
      <alignment horizontal="right"/>
    </xf>
    <xf numFmtId="164" fontId="4" fillId="2" borderId="0" xfId="1" applyNumberFormat="1" applyFont="1" applyFill="1" applyBorder="1" applyAlignment="1">
      <alignment horizontal="right"/>
    </xf>
    <xf numFmtId="164" fontId="4" fillId="2" borderId="0" xfId="1" applyNumberFormat="1" applyFont="1" applyFill="1"/>
    <xf numFmtId="164" fontId="4" fillId="2" borderId="0" xfId="1" applyNumberFormat="1" applyFont="1" applyFill="1" applyBorder="1"/>
    <xf numFmtId="3" fontId="6" fillId="3" borderId="9" xfId="0" applyNumberFormat="1" applyFont="1" applyFill="1" applyBorder="1" applyAlignment="1">
      <alignment horizontal="center" vertical="center" wrapText="1"/>
    </xf>
    <xf numFmtId="3" fontId="6" fillId="3" borderId="16" xfId="0" applyNumberFormat="1" applyFont="1" applyFill="1" applyBorder="1" applyAlignment="1">
      <alignment horizontal="center" vertical="center" wrapText="1"/>
    </xf>
    <xf numFmtId="3" fontId="6" fillId="3" borderId="15" xfId="0" applyNumberFormat="1" applyFont="1" applyFill="1" applyBorder="1" applyAlignment="1">
      <alignment horizontal="center" vertical="center" wrapText="1"/>
    </xf>
    <xf numFmtId="0" fontId="6" fillId="3" borderId="14" xfId="1" applyFont="1" applyFill="1" applyBorder="1" applyAlignment="1">
      <alignment horizontal="center" vertical="center" wrapText="1"/>
    </xf>
    <xf numFmtId="0" fontId="6" fillId="3" borderId="13" xfId="1" applyFont="1" applyFill="1" applyBorder="1" applyAlignment="1">
      <alignment horizontal="center" vertical="center" wrapText="1"/>
    </xf>
    <xf numFmtId="49" fontId="4" fillId="2" borderId="0" xfId="1" applyNumberFormat="1" applyFont="1" applyFill="1"/>
    <xf numFmtId="0" fontId="4" fillId="2" borderId="0" xfId="1" applyFont="1" applyFill="1"/>
    <xf numFmtId="164" fontId="4" fillId="0" borderId="3" xfId="2" applyNumberFormat="1" applyFont="1" applyFill="1" applyBorder="1" applyAlignment="1">
      <alignment horizontal="right"/>
    </xf>
    <xf numFmtId="164" fontId="4" fillId="0" borderId="0" xfId="2" applyNumberFormat="1" applyFont="1" applyFill="1" applyBorder="1" applyAlignment="1">
      <alignment horizontal="right"/>
    </xf>
    <xf numFmtId="164" fontId="8" fillId="2" borderId="3" xfId="2" applyNumberFormat="1" applyFont="1" applyFill="1" applyBorder="1" applyAlignment="1">
      <alignment horizontal="right"/>
    </xf>
    <xf numFmtId="164" fontId="4" fillId="2" borderId="6" xfId="2" applyNumberFormat="1" applyFont="1" applyFill="1" applyBorder="1" applyAlignment="1">
      <alignment horizontal="right"/>
    </xf>
    <xf numFmtId="0" fontId="3" fillId="2" borderId="0" xfId="0" applyFont="1" applyFill="1" applyBorder="1"/>
    <xf numFmtId="0" fontId="4" fillId="2" borderId="7" xfId="1" applyFont="1" applyFill="1" applyBorder="1" applyAlignment="1">
      <alignment horizontal="right"/>
    </xf>
    <xf numFmtId="166" fontId="3" fillId="2" borderId="0" xfId="0" applyNumberFormat="1" applyFont="1" applyFill="1" applyAlignment="1"/>
    <xf numFmtId="0" fontId="3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17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6" fillId="3" borderId="18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3" borderId="19" xfId="1" applyFont="1" applyFill="1" applyBorder="1" applyAlignment="1">
      <alignment horizontal="center" vertical="center" wrapText="1"/>
    </xf>
    <xf numFmtId="0" fontId="6" fillId="3" borderId="11" xfId="1" applyFont="1" applyFill="1" applyBorder="1" applyAlignment="1">
      <alignment horizontal="center" vertical="center" wrapText="1"/>
    </xf>
    <xf numFmtId="0" fontId="6" fillId="3" borderId="12" xfId="1" applyFont="1" applyFill="1" applyBorder="1" applyAlignment="1">
      <alignment horizontal="center" vertical="center" wrapText="1"/>
    </xf>
    <xf numFmtId="3" fontId="6" fillId="3" borderId="20" xfId="0" applyNumberFormat="1" applyFont="1" applyFill="1" applyBorder="1" applyAlignment="1">
      <alignment horizontal="center" vertical="center" wrapText="1"/>
    </xf>
    <xf numFmtId="3" fontId="6" fillId="3" borderId="21" xfId="0" applyNumberFormat="1" applyFont="1" applyFill="1" applyBorder="1" applyAlignment="1">
      <alignment horizontal="center" vertical="center" wrapText="1"/>
    </xf>
    <xf numFmtId="3" fontId="6" fillId="3" borderId="18" xfId="0" applyNumberFormat="1" applyFont="1" applyFill="1" applyBorder="1" applyAlignment="1">
      <alignment horizontal="center" vertical="center" wrapText="1"/>
    </xf>
    <xf numFmtId="3" fontId="6" fillId="3" borderId="22" xfId="0" applyNumberFormat="1" applyFont="1" applyFill="1" applyBorder="1" applyAlignment="1">
      <alignment horizontal="center" vertical="center" wrapText="1"/>
    </xf>
    <xf numFmtId="3" fontId="6" fillId="3" borderId="17" xfId="0" applyNumberFormat="1" applyFont="1" applyFill="1" applyBorder="1" applyAlignment="1">
      <alignment horizontal="center" vertical="center" wrapText="1"/>
    </xf>
    <xf numFmtId="3" fontId="6" fillId="3" borderId="23" xfId="0" applyNumberFormat="1" applyFont="1" applyFill="1" applyBorder="1" applyAlignment="1">
      <alignment horizontal="center" vertical="center" wrapText="1"/>
    </xf>
    <xf numFmtId="3" fontId="6" fillId="3" borderId="14" xfId="0" applyNumberFormat="1" applyFont="1" applyFill="1" applyBorder="1" applyAlignment="1">
      <alignment horizontal="center" vertical="center" wrapText="1"/>
    </xf>
    <xf numFmtId="3" fontId="6" fillId="3" borderId="15" xfId="0" applyNumberFormat="1" applyFont="1" applyFill="1" applyBorder="1" applyAlignment="1">
      <alignment horizontal="center" vertical="center" wrapText="1"/>
    </xf>
    <xf numFmtId="0" fontId="6" fillId="3" borderId="22" xfId="0" applyFont="1" applyFill="1" applyBorder="1" applyAlignment="1">
      <alignment horizontal="center" vertical="center" wrapText="1"/>
    </xf>
    <xf numFmtId="0" fontId="6" fillId="3" borderId="17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/>
    </xf>
  </cellXfs>
  <cellStyles count="4">
    <cellStyle name="Millares [0] 2" xfId="3"/>
    <cellStyle name="Millares 2" xfId="2"/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00FF00"/>
      <color rgb="FF0F243E"/>
      <color rgb="FF8CA6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26"/>
  <sheetViews>
    <sheetView tabSelected="1" zoomScale="118" zoomScaleNormal="118" zoomScaleSheetLayoutView="100" workbookViewId="0">
      <selection activeCell="K13" sqref="K13"/>
    </sheetView>
  </sheetViews>
  <sheetFormatPr baseColWidth="10" defaultColWidth="11.42578125" defaultRowHeight="15" x14ac:dyDescent="0.25"/>
  <cols>
    <col min="1" max="1" width="31.5703125" style="4" customWidth="1"/>
    <col min="2" max="2" width="14.140625" style="4" customWidth="1"/>
    <col min="3" max="3" width="13.140625" style="4" customWidth="1"/>
    <col min="4" max="6" width="12.7109375" style="4" customWidth="1"/>
    <col min="7" max="7" width="13.28515625" style="4" customWidth="1"/>
    <col min="8" max="9" width="12.7109375" style="4" customWidth="1"/>
    <col min="10" max="10" width="19" style="4" customWidth="1"/>
    <col min="11" max="11" width="17.7109375" style="4" customWidth="1"/>
    <col min="12" max="12" width="12.28515625" style="4" customWidth="1"/>
    <col min="13" max="13" width="11.42578125" style="4"/>
    <col min="14" max="14" width="13.5703125" style="4" bestFit="1" customWidth="1"/>
    <col min="15" max="15" width="11.42578125" style="4"/>
    <col min="16" max="16" width="51.85546875" style="4" customWidth="1"/>
    <col min="17" max="21" width="11.42578125" style="4"/>
  </cols>
  <sheetData>
    <row r="1" spans="1:21" x14ac:dyDescent="0.25">
      <c r="A1" s="62" t="s">
        <v>32</v>
      </c>
      <c r="B1" s="62"/>
      <c r="C1" s="62"/>
      <c r="D1" s="62"/>
      <c r="E1" s="62"/>
      <c r="F1" s="62"/>
      <c r="G1" s="62"/>
      <c r="H1" s="62"/>
      <c r="I1" s="62"/>
    </row>
    <row r="2" spans="1:21" x14ac:dyDescent="0.25">
      <c r="A2" s="63" t="s">
        <v>33</v>
      </c>
      <c r="B2" s="63"/>
      <c r="C2" s="63"/>
      <c r="D2" s="63"/>
      <c r="E2" s="63"/>
      <c r="F2" s="63"/>
      <c r="G2" s="63"/>
      <c r="H2" s="63"/>
      <c r="I2" s="63"/>
    </row>
    <row r="3" spans="1:21" x14ac:dyDescent="0.25">
      <c r="A3" s="62" t="s">
        <v>34</v>
      </c>
      <c r="B3" s="62"/>
      <c r="C3" s="62"/>
      <c r="D3" s="62"/>
      <c r="E3" s="62"/>
      <c r="F3" s="62"/>
      <c r="G3" s="62"/>
      <c r="H3" s="62"/>
      <c r="I3" s="62"/>
    </row>
    <row r="4" spans="1:21" s="3" customFormat="1" ht="10.5" customHeight="1" x14ac:dyDescent="0.2">
      <c r="A4" s="5"/>
      <c r="B4" s="5"/>
      <c r="C4" s="5"/>
      <c r="D4" s="5"/>
      <c r="E4" s="5"/>
      <c r="F4" s="5"/>
      <c r="G4" s="5"/>
      <c r="H4" s="5"/>
      <c r="I4" s="5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x14ac:dyDescent="0.25">
      <c r="A5" s="63" t="s">
        <v>61</v>
      </c>
      <c r="B5" s="63"/>
      <c r="C5" s="63"/>
      <c r="D5" s="63"/>
      <c r="E5" s="63"/>
      <c r="F5" s="63"/>
      <c r="G5" s="63"/>
      <c r="H5" s="63"/>
      <c r="I5" s="63"/>
    </row>
    <row r="6" spans="1:21" ht="12.95" customHeight="1" x14ac:dyDescent="0.25">
      <c r="A6" s="64" t="s">
        <v>64</v>
      </c>
      <c r="B6" s="64"/>
      <c r="C6" s="64"/>
      <c r="D6" s="64"/>
      <c r="E6" s="64"/>
      <c r="F6" s="64"/>
      <c r="G6" s="64"/>
      <c r="H6" s="64"/>
      <c r="I6" s="64"/>
    </row>
    <row r="7" spans="1:21" ht="10.5" customHeight="1" x14ac:dyDescent="0.25">
      <c r="A7" s="65" t="s">
        <v>65</v>
      </c>
      <c r="B7" s="66"/>
      <c r="C7" s="66"/>
      <c r="D7" s="66"/>
      <c r="E7" s="66"/>
      <c r="F7" s="66"/>
      <c r="G7" s="66"/>
      <c r="H7" s="66"/>
      <c r="I7" s="67"/>
    </row>
    <row r="8" spans="1:21" ht="3.75" customHeight="1" x14ac:dyDescent="0.25">
      <c r="A8" s="84"/>
      <c r="B8" s="84"/>
      <c r="C8" s="84"/>
      <c r="D8" s="84"/>
      <c r="E8" s="84"/>
      <c r="F8" s="84"/>
      <c r="G8" s="84"/>
      <c r="H8" s="84"/>
      <c r="I8" s="84"/>
    </row>
    <row r="9" spans="1:21" ht="21.2" customHeight="1" x14ac:dyDescent="0.25">
      <c r="A9" s="68" t="s">
        <v>35</v>
      </c>
      <c r="B9" s="71" t="s">
        <v>27</v>
      </c>
      <c r="C9" s="74" t="s">
        <v>0</v>
      </c>
      <c r="D9" s="75"/>
      <c r="E9" s="75"/>
      <c r="F9" s="75"/>
      <c r="G9" s="75"/>
      <c r="H9" s="75"/>
      <c r="I9" s="75"/>
    </row>
    <row r="10" spans="1:21" ht="21.2" customHeight="1" x14ac:dyDescent="0.25">
      <c r="A10" s="69"/>
      <c r="B10" s="72"/>
      <c r="C10" s="74" t="s">
        <v>36</v>
      </c>
      <c r="D10" s="75"/>
      <c r="E10" s="76"/>
      <c r="F10" s="80" t="s">
        <v>37</v>
      </c>
      <c r="G10" s="81"/>
      <c r="H10" s="81"/>
      <c r="I10" s="81"/>
    </row>
    <row r="11" spans="1:21" ht="33.950000000000003" customHeight="1" x14ac:dyDescent="0.25">
      <c r="A11" s="69"/>
      <c r="B11" s="72"/>
      <c r="C11" s="77"/>
      <c r="D11" s="78"/>
      <c r="E11" s="79"/>
      <c r="F11" s="48" t="s">
        <v>38</v>
      </c>
      <c r="G11" s="82" t="s">
        <v>50</v>
      </c>
      <c r="H11" s="83"/>
      <c r="I11" s="83"/>
    </row>
    <row r="12" spans="1:21" ht="46.5" customHeight="1" x14ac:dyDescent="0.25">
      <c r="A12" s="70"/>
      <c r="B12" s="73"/>
      <c r="C12" s="49" t="s">
        <v>1</v>
      </c>
      <c r="D12" s="50" t="s">
        <v>2</v>
      </c>
      <c r="E12" s="51" t="s">
        <v>28</v>
      </c>
      <c r="F12" s="52" t="s">
        <v>29</v>
      </c>
      <c r="G12" s="50" t="s">
        <v>1</v>
      </c>
      <c r="H12" s="36" t="s">
        <v>2</v>
      </c>
      <c r="I12" s="51" t="s">
        <v>28</v>
      </c>
    </row>
    <row r="13" spans="1:21" ht="25.9" customHeight="1" x14ac:dyDescent="0.25">
      <c r="A13" s="23" t="s">
        <v>51</v>
      </c>
      <c r="B13" s="13">
        <f t="shared" ref="B13:I13" si="0">B14+B78+B36</f>
        <v>480169</v>
      </c>
      <c r="C13" s="11">
        <f t="shared" si="0"/>
        <v>2404</v>
      </c>
      <c r="D13" s="11">
        <f t="shared" si="0"/>
        <v>4469</v>
      </c>
      <c r="E13" s="11">
        <f t="shared" si="0"/>
        <v>176463</v>
      </c>
      <c r="F13" s="11">
        <f t="shared" si="0"/>
        <v>257911</v>
      </c>
      <c r="G13" s="11">
        <f t="shared" si="0"/>
        <v>2169</v>
      </c>
      <c r="H13" s="11">
        <f t="shared" si="0"/>
        <v>3704</v>
      </c>
      <c r="I13" s="30">
        <f t="shared" si="0"/>
        <v>45795</v>
      </c>
      <c r="L13" s="16"/>
    </row>
    <row r="14" spans="1:21" ht="21.75" customHeight="1" x14ac:dyDescent="0.25">
      <c r="A14" s="24" t="s">
        <v>3</v>
      </c>
      <c r="B14" s="7">
        <f>B15</f>
        <v>17334</v>
      </c>
      <c r="C14" s="6">
        <f t="shared" ref="C14:I14" si="1">C15</f>
        <v>39</v>
      </c>
      <c r="D14" s="10">
        <f t="shared" si="1"/>
        <v>60</v>
      </c>
      <c r="E14" s="10">
        <f t="shared" si="1"/>
        <v>3699</v>
      </c>
      <c r="F14" s="10">
        <f t="shared" si="1"/>
        <v>7606</v>
      </c>
      <c r="G14" s="10">
        <f t="shared" si="1"/>
        <v>40</v>
      </c>
      <c r="H14" s="6">
        <f t="shared" si="1"/>
        <v>384</v>
      </c>
      <c r="I14" s="30">
        <f t="shared" si="1"/>
        <v>6029</v>
      </c>
      <c r="K14" s="16"/>
      <c r="M14" s="16"/>
    </row>
    <row r="15" spans="1:21" ht="19.7" customHeight="1" x14ac:dyDescent="0.25">
      <c r="A15" s="25" t="s">
        <v>3</v>
      </c>
      <c r="B15" s="7">
        <f t="shared" ref="B15:I15" si="2">B16+B18+B20+B26+B30+B34+B24+B28+B22+B32</f>
        <v>17334</v>
      </c>
      <c r="C15" s="6">
        <f t="shared" si="2"/>
        <v>39</v>
      </c>
      <c r="D15" s="10">
        <f t="shared" si="2"/>
        <v>60</v>
      </c>
      <c r="E15" s="10">
        <f t="shared" si="2"/>
        <v>3699</v>
      </c>
      <c r="F15" s="10">
        <f>F16+F18+F20+F26+F30+F34+F24+F28+F22+F32</f>
        <v>7606</v>
      </c>
      <c r="G15" s="10">
        <f t="shared" si="2"/>
        <v>40</v>
      </c>
      <c r="H15" s="6">
        <f t="shared" si="2"/>
        <v>384</v>
      </c>
      <c r="I15" s="30">
        <f t="shared" si="2"/>
        <v>6029</v>
      </c>
      <c r="L15" s="16"/>
      <c r="N15" s="16"/>
    </row>
    <row r="16" spans="1:21" ht="20.100000000000001" customHeight="1" x14ac:dyDescent="0.25">
      <c r="A16" s="26" t="s">
        <v>4</v>
      </c>
      <c r="B16" s="7">
        <f t="shared" ref="B16:I16" si="3">SUM(B17:B17)</f>
        <v>7492</v>
      </c>
      <c r="C16" s="7">
        <f t="shared" si="3"/>
        <v>32</v>
      </c>
      <c r="D16" s="7">
        <f t="shared" si="3"/>
        <v>32</v>
      </c>
      <c r="E16" s="7">
        <f t="shared" si="3"/>
        <v>2929</v>
      </c>
      <c r="F16" s="7">
        <f t="shared" si="3"/>
        <v>4430</v>
      </c>
      <c r="G16" s="7">
        <f t="shared" si="3"/>
        <v>22</v>
      </c>
      <c r="H16" s="7">
        <f t="shared" si="3"/>
        <v>22</v>
      </c>
      <c r="I16" s="32">
        <f t="shared" si="3"/>
        <v>133</v>
      </c>
      <c r="J16" s="38"/>
      <c r="M16" s="16"/>
      <c r="N16" s="16"/>
      <c r="O16" s="16"/>
      <c r="P16" s="16"/>
      <c r="Q16" s="16"/>
      <c r="R16" s="16"/>
      <c r="S16" s="16"/>
      <c r="T16" s="16"/>
      <c r="U16" s="16"/>
    </row>
    <row r="17" spans="1:21" ht="20.100000000000001" customHeight="1" x14ac:dyDescent="0.25">
      <c r="A17" s="27" t="s">
        <v>5</v>
      </c>
      <c r="B17" s="7">
        <f>+E17+F17+I17</f>
        <v>7492</v>
      </c>
      <c r="C17" s="41">
        <v>32</v>
      </c>
      <c r="D17" s="41">
        <v>32</v>
      </c>
      <c r="E17" s="41">
        <v>2929</v>
      </c>
      <c r="F17" s="41">
        <v>4430</v>
      </c>
      <c r="G17" s="41">
        <v>22</v>
      </c>
      <c r="H17" s="41">
        <v>22</v>
      </c>
      <c r="I17" s="46">
        <v>133</v>
      </c>
      <c r="M17" s="16"/>
      <c r="N17" s="16"/>
      <c r="O17" s="16"/>
      <c r="P17" s="16"/>
      <c r="Q17" s="16"/>
      <c r="R17" s="16"/>
      <c r="S17" s="16"/>
      <c r="T17" s="16"/>
      <c r="U17" s="16"/>
    </row>
    <row r="18" spans="1:21" ht="20.100000000000001" customHeight="1" x14ac:dyDescent="0.25">
      <c r="A18" s="26" t="s">
        <v>18</v>
      </c>
      <c r="B18" s="7">
        <f t="shared" ref="B18:I18" si="4">SUM(B19:B19)</f>
        <v>2749</v>
      </c>
      <c r="C18" s="7">
        <f t="shared" si="4"/>
        <v>0</v>
      </c>
      <c r="D18" s="7">
        <f t="shared" si="4"/>
        <v>0</v>
      </c>
      <c r="E18" s="7">
        <f t="shared" si="4"/>
        <v>0</v>
      </c>
      <c r="F18" s="7">
        <f t="shared" si="4"/>
        <v>860</v>
      </c>
      <c r="G18" s="7">
        <f t="shared" si="4"/>
        <v>13</v>
      </c>
      <c r="H18" s="7">
        <f t="shared" si="4"/>
        <v>324</v>
      </c>
      <c r="I18" s="32">
        <f t="shared" si="4"/>
        <v>1889</v>
      </c>
      <c r="J18" s="33"/>
      <c r="N18" s="16"/>
      <c r="O18" s="16"/>
      <c r="P18" s="16"/>
      <c r="Q18" s="16"/>
      <c r="R18" s="16"/>
      <c r="S18" s="16"/>
      <c r="T18" s="16"/>
      <c r="U18" s="16"/>
    </row>
    <row r="19" spans="1:21" ht="20.100000000000001" customHeight="1" x14ac:dyDescent="0.25">
      <c r="A19" s="27" t="s">
        <v>5</v>
      </c>
      <c r="B19" s="7">
        <f>+E19+F19+I19</f>
        <v>2749</v>
      </c>
      <c r="C19" s="18">
        <v>0</v>
      </c>
      <c r="D19" s="18">
        <v>0</v>
      </c>
      <c r="E19" s="18">
        <v>0</v>
      </c>
      <c r="F19" s="41">
        <v>860</v>
      </c>
      <c r="G19" s="41">
        <v>13</v>
      </c>
      <c r="H19" s="41">
        <v>324</v>
      </c>
      <c r="I19" s="46">
        <v>1889</v>
      </c>
      <c r="N19" s="16"/>
      <c r="O19" s="16"/>
      <c r="P19" s="16"/>
      <c r="Q19" s="16"/>
      <c r="R19" s="16"/>
      <c r="S19" s="16"/>
      <c r="T19" s="16"/>
      <c r="U19" s="16"/>
    </row>
    <row r="20" spans="1:21" ht="20.100000000000001" customHeight="1" x14ac:dyDescent="0.25">
      <c r="A20" s="26" t="s">
        <v>31</v>
      </c>
      <c r="B20" s="7">
        <f t="shared" ref="B20:I20" si="5">SUM(B21:B21)</f>
        <v>1914</v>
      </c>
      <c r="C20" s="7">
        <f t="shared" si="5"/>
        <v>1</v>
      </c>
      <c r="D20" s="7">
        <f t="shared" si="5"/>
        <v>21</v>
      </c>
      <c r="E20" s="7">
        <f t="shared" si="5"/>
        <v>268</v>
      </c>
      <c r="F20" s="7">
        <f t="shared" si="5"/>
        <v>457</v>
      </c>
      <c r="G20" s="7">
        <f t="shared" si="5"/>
        <v>3</v>
      </c>
      <c r="H20" s="7">
        <f t="shared" si="5"/>
        <v>28</v>
      </c>
      <c r="I20" s="32">
        <f t="shared" si="5"/>
        <v>1189</v>
      </c>
      <c r="J20" s="33"/>
    </row>
    <row r="21" spans="1:21" ht="20.100000000000001" customHeight="1" x14ac:dyDescent="0.25">
      <c r="A21" s="27" t="s">
        <v>5</v>
      </c>
      <c r="B21" s="7">
        <f>+E21+F21+I21</f>
        <v>1914</v>
      </c>
      <c r="C21" s="41">
        <v>1</v>
      </c>
      <c r="D21" s="41">
        <v>21</v>
      </c>
      <c r="E21" s="41">
        <v>268</v>
      </c>
      <c r="F21" s="41">
        <v>457</v>
      </c>
      <c r="G21" s="41">
        <v>3</v>
      </c>
      <c r="H21" s="41">
        <v>28</v>
      </c>
      <c r="I21" s="46">
        <v>1189</v>
      </c>
    </row>
    <row r="22" spans="1:21" ht="20.100000000000001" customHeight="1" x14ac:dyDescent="0.25">
      <c r="A22" s="26" t="s">
        <v>11</v>
      </c>
      <c r="B22" s="7">
        <f t="shared" ref="B22:I22" si="6">SUM(B23:B23)</f>
        <v>23</v>
      </c>
      <c r="C22" s="7">
        <f t="shared" si="6"/>
        <v>0</v>
      </c>
      <c r="D22" s="7">
        <f t="shared" si="6"/>
        <v>0</v>
      </c>
      <c r="E22" s="7">
        <f t="shared" si="6"/>
        <v>0</v>
      </c>
      <c r="F22" s="7">
        <f t="shared" si="6"/>
        <v>23</v>
      </c>
      <c r="G22" s="7">
        <f t="shared" si="6"/>
        <v>0</v>
      </c>
      <c r="H22" s="7">
        <f t="shared" si="6"/>
        <v>0</v>
      </c>
      <c r="I22" s="32">
        <f t="shared" si="6"/>
        <v>0</v>
      </c>
      <c r="J22" s="33"/>
      <c r="K22" s="33"/>
    </row>
    <row r="23" spans="1:21" ht="20.100000000000001" customHeight="1" x14ac:dyDescent="0.25">
      <c r="A23" s="27" t="s">
        <v>5</v>
      </c>
      <c r="B23" s="17">
        <f>+E23+F23+I23</f>
        <v>23</v>
      </c>
      <c r="C23" s="18">
        <v>0</v>
      </c>
      <c r="D23" s="18">
        <v>0</v>
      </c>
      <c r="E23" s="18">
        <v>0</v>
      </c>
      <c r="F23" s="19">
        <v>23</v>
      </c>
      <c r="G23" s="18">
        <v>0</v>
      </c>
      <c r="H23" s="18">
        <v>0</v>
      </c>
      <c r="I23" s="58">
        <v>0</v>
      </c>
      <c r="J23" s="33"/>
      <c r="K23" s="33"/>
    </row>
    <row r="24" spans="1:21" ht="20.100000000000001" customHeight="1" x14ac:dyDescent="0.25">
      <c r="A24" s="26" t="s">
        <v>6</v>
      </c>
      <c r="B24" s="17">
        <f t="shared" ref="B24:I24" si="7">SUM(B25:B25)</f>
        <v>784</v>
      </c>
      <c r="C24" s="17">
        <f t="shared" si="7"/>
        <v>2</v>
      </c>
      <c r="D24" s="17">
        <f t="shared" si="7"/>
        <v>3</v>
      </c>
      <c r="E24" s="17">
        <f t="shared" si="7"/>
        <v>145</v>
      </c>
      <c r="F24" s="17">
        <f t="shared" si="7"/>
        <v>639</v>
      </c>
      <c r="G24" s="17">
        <f t="shared" si="7"/>
        <v>0</v>
      </c>
      <c r="H24" s="17">
        <f t="shared" si="7"/>
        <v>0</v>
      </c>
      <c r="I24" s="35">
        <f t="shared" si="7"/>
        <v>0</v>
      </c>
      <c r="J24" s="33"/>
      <c r="K24" s="33"/>
    </row>
    <row r="25" spans="1:21" ht="20.100000000000001" customHeight="1" x14ac:dyDescent="0.25">
      <c r="A25" s="27" t="s">
        <v>5</v>
      </c>
      <c r="B25" s="17">
        <f>+E25+F25+I25</f>
        <v>784</v>
      </c>
      <c r="C25" s="41">
        <v>2</v>
      </c>
      <c r="D25" s="41">
        <v>3</v>
      </c>
      <c r="E25" s="41">
        <v>145</v>
      </c>
      <c r="F25" s="41">
        <v>639</v>
      </c>
      <c r="G25" s="18">
        <v>0</v>
      </c>
      <c r="H25" s="18">
        <v>0</v>
      </c>
      <c r="I25" s="58">
        <v>0</v>
      </c>
      <c r="J25" s="33"/>
      <c r="K25" s="33"/>
    </row>
    <row r="26" spans="1:21" ht="20.100000000000001" customHeight="1" x14ac:dyDescent="0.25">
      <c r="A26" s="26" t="s">
        <v>21</v>
      </c>
      <c r="B26" s="7">
        <f t="shared" ref="B26:I26" si="8">SUM(B27:B27)</f>
        <v>600</v>
      </c>
      <c r="C26" s="7">
        <f t="shared" si="8"/>
        <v>0</v>
      </c>
      <c r="D26" s="7">
        <f t="shared" si="8"/>
        <v>0</v>
      </c>
      <c r="E26" s="7">
        <f t="shared" si="8"/>
        <v>0</v>
      </c>
      <c r="F26" s="7">
        <f t="shared" si="8"/>
        <v>600</v>
      </c>
      <c r="G26" s="7">
        <f t="shared" si="8"/>
        <v>0</v>
      </c>
      <c r="H26" s="7">
        <f t="shared" si="8"/>
        <v>0</v>
      </c>
      <c r="I26" s="32">
        <f t="shared" si="8"/>
        <v>0</v>
      </c>
      <c r="J26" s="33"/>
      <c r="K26" s="33"/>
    </row>
    <row r="27" spans="1:21" ht="20.100000000000001" customHeight="1" x14ac:dyDescent="0.25">
      <c r="A27" s="27" t="s">
        <v>5</v>
      </c>
      <c r="B27" s="7">
        <f>+E27+F27+I27</f>
        <v>600</v>
      </c>
      <c r="C27" s="18">
        <v>0</v>
      </c>
      <c r="D27" s="18">
        <v>0</v>
      </c>
      <c r="E27" s="18">
        <v>0</v>
      </c>
      <c r="F27" s="41">
        <v>600</v>
      </c>
      <c r="G27" s="18">
        <v>0</v>
      </c>
      <c r="H27" s="18">
        <v>0</v>
      </c>
      <c r="I27" s="58">
        <v>0</v>
      </c>
      <c r="J27" s="33"/>
      <c r="K27" s="33"/>
    </row>
    <row r="28" spans="1:21" ht="20.100000000000001" customHeight="1" x14ac:dyDescent="0.25">
      <c r="A28" s="26" t="s">
        <v>7</v>
      </c>
      <c r="B28" s="7">
        <f t="shared" ref="B28:I28" si="9">SUM(B29:B29)</f>
        <v>519</v>
      </c>
      <c r="C28" s="7">
        <f t="shared" si="9"/>
        <v>0</v>
      </c>
      <c r="D28" s="7">
        <f t="shared" si="9"/>
        <v>0</v>
      </c>
      <c r="E28" s="7">
        <f t="shared" si="9"/>
        <v>0</v>
      </c>
      <c r="F28" s="7">
        <f t="shared" si="9"/>
        <v>519</v>
      </c>
      <c r="G28" s="7">
        <f t="shared" si="9"/>
        <v>0</v>
      </c>
      <c r="H28" s="7">
        <f t="shared" si="9"/>
        <v>0</v>
      </c>
      <c r="I28" s="32">
        <f t="shared" si="9"/>
        <v>0</v>
      </c>
      <c r="J28" s="33"/>
      <c r="K28" s="33"/>
    </row>
    <row r="29" spans="1:21" ht="20.100000000000001" customHeight="1" x14ac:dyDescent="0.25">
      <c r="A29" s="14" t="s">
        <v>5</v>
      </c>
      <c r="B29" s="7">
        <f>+E29+F29+I29</f>
        <v>519</v>
      </c>
      <c r="C29" s="18">
        <v>0</v>
      </c>
      <c r="D29" s="18">
        <v>0</v>
      </c>
      <c r="E29" s="18">
        <v>0</v>
      </c>
      <c r="F29" s="41">
        <v>519</v>
      </c>
      <c r="G29" s="18">
        <v>0</v>
      </c>
      <c r="H29" s="18">
        <v>0</v>
      </c>
      <c r="I29" s="58">
        <v>0</v>
      </c>
      <c r="J29" s="33"/>
      <c r="K29" s="33"/>
    </row>
    <row r="30" spans="1:21" ht="20.100000000000001" customHeight="1" x14ac:dyDescent="0.25">
      <c r="A30" s="26" t="s">
        <v>12</v>
      </c>
      <c r="B30" s="7">
        <f t="shared" ref="B30:I30" si="10">SUM(B31:B31)</f>
        <v>64</v>
      </c>
      <c r="C30" s="7">
        <f t="shared" si="10"/>
        <v>1</v>
      </c>
      <c r="D30" s="7">
        <f t="shared" si="10"/>
        <v>1</v>
      </c>
      <c r="E30" s="7">
        <f t="shared" si="10"/>
        <v>64</v>
      </c>
      <c r="F30" s="7">
        <f t="shared" si="10"/>
        <v>0</v>
      </c>
      <c r="G30" s="7">
        <f t="shared" si="10"/>
        <v>0</v>
      </c>
      <c r="H30" s="7">
        <f t="shared" si="10"/>
        <v>0</v>
      </c>
      <c r="I30" s="32">
        <f t="shared" si="10"/>
        <v>0</v>
      </c>
      <c r="J30" s="33"/>
      <c r="K30" s="33"/>
    </row>
    <row r="31" spans="1:21" ht="20.100000000000001" customHeight="1" x14ac:dyDescent="0.25">
      <c r="A31" s="27" t="s">
        <v>5</v>
      </c>
      <c r="B31" s="7">
        <f>+E31+F31+I31</f>
        <v>64</v>
      </c>
      <c r="C31" s="40">
        <v>1</v>
      </c>
      <c r="D31" s="42">
        <v>1</v>
      </c>
      <c r="E31" s="40">
        <v>64</v>
      </c>
      <c r="F31" s="18">
        <v>0</v>
      </c>
      <c r="G31" s="18">
        <v>0</v>
      </c>
      <c r="H31" s="18">
        <v>0</v>
      </c>
      <c r="I31" s="58">
        <v>0</v>
      </c>
      <c r="J31" s="33"/>
      <c r="K31" s="33"/>
    </row>
    <row r="32" spans="1:21" ht="20.100000000000001" customHeight="1" x14ac:dyDescent="0.25">
      <c r="A32" s="26" t="s">
        <v>25</v>
      </c>
      <c r="B32" s="20">
        <f t="shared" ref="B32:I32" si="11">SUM(B33:B33)</f>
        <v>371</v>
      </c>
      <c r="C32" s="20">
        <f t="shared" si="11"/>
        <v>3</v>
      </c>
      <c r="D32" s="20">
        <f t="shared" si="11"/>
        <v>3</v>
      </c>
      <c r="E32" s="20">
        <f t="shared" si="11"/>
        <v>293</v>
      </c>
      <c r="F32" s="20">
        <f t="shared" si="11"/>
        <v>78</v>
      </c>
      <c r="G32" s="20">
        <f t="shared" si="11"/>
        <v>0</v>
      </c>
      <c r="H32" s="20">
        <f t="shared" si="11"/>
        <v>0</v>
      </c>
      <c r="I32" s="34">
        <f t="shared" si="11"/>
        <v>0</v>
      </c>
      <c r="J32" s="33"/>
      <c r="K32" s="33"/>
      <c r="L32" s="16"/>
      <c r="M32" s="16"/>
    </row>
    <row r="33" spans="1:19" ht="20.100000000000001" customHeight="1" x14ac:dyDescent="0.25">
      <c r="A33" s="27" t="s">
        <v>5</v>
      </c>
      <c r="B33" s="7">
        <f>+E33+F33+I33</f>
        <v>371</v>
      </c>
      <c r="C33" s="55">
        <v>3</v>
      </c>
      <c r="D33" s="56">
        <v>3</v>
      </c>
      <c r="E33" s="55">
        <v>293</v>
      </c>
      <c r="F33" s="56">
        <v>78</v>
      </c>
      <c r="G33" s="18">
        <v>0</v>
      </c>
      <c r="H33" s="18">
        <v>0</v>
      </c>
      <c r="I33" s="58">
        <v>0</v>
      </c>
      <c r="J33" s="33"/>
      <c r="K33" s="33"/>
      <c r="L33" s="16"/>
    </row>
    <row r="34" spans="1:19" ht="20.100000000000001" customHeight="1" x14ac:dyDescent="0.25">
      <c r="A34" s="26" t="s">
        <v>60</v>
      </c>
      <c r="B34" s="7">
        <f t="shared" ref="B34:I34" si="12">SUM(B35:B35)</f>
        <v>2818</v>
      </c>
      <c r="C34" s="7">
        <f t="shared" si="12"/>
        <v>0</v>
      </c>
      <c r="D34" s="7">
        <f t="shared" si="12"/>
        <v>0</v>
      </c>
      <c r="E34" s="7">
        <f t="shared" si="12"/>
        <v>0</v>
      </c>
      <c r="F34" s="7">
        <f t="shared" si="12"/>
        <v>0</v>
      </c>
      <c r="G34" s="7">
        <f t="shared" si="12"/>
        <v>2</v>
      </c>
      <c r="H34" s="7">
        <f t="shared" si="12"/>
        <v>10</v>
      </c>
      <c r="I34" s="32">
        <f t="shared" si="12"/>
        <v>2818</v>
      </c>
      <c r="J34" s="33"/>
    </row>
    <row r="35" spans="1:19" ht="20.100000000000001" customHeight="1" x14ac:dyDescent="0.25">
      <c r="A35" s="27" t="s">
        <v>5</v>
      </c>
      <c r="B35" s="7">
        <f>+E35+F35+I35</f>
        <v>2818</v>
      </c>
      <c r="C35" s="18">
        <v>0</v>
      </c>
      <c r="D35" s="18">
        <v>0</v>
      </c>
      <c r="E35" s="18">
        <v>0</v>
      </c>
      <c r="F35" s="18">
        <v>0</v>
      </c>
      <c r="G35" s="55">
        <v>2</v>
      </c>
      <c r="H35" s="55">
        <v>10</v>
      </c>
      <c r="I35" s="56">
        <v>2818</v>
      </c>
      <c r="J35" s="33"/>
    </row>
    <row r="36" spans="1:19" ht="20.100000000000001" customHeight="1" x14ac:dyDescent="0.25">
      <c r="A36" s="24" t="s">
        <v>9</v>
      </c>
      <c r="B36" s="7">
        <f t="shared" ref="B36:I36" si="13">+B65+B37</f>
        <v>336844</v>
      </c>
      <c r="C36" s="7">
        <f t="shared" si="13"/>
        <v>802</v>
      </c>
      <c r="D36" s="12">
        <f t="shared" si="13"/>
        <v>2688</v>
      </c>
      <c r="E36" s="7">
        <f t="shared" si="13"/>
        <v>88464</v>
      </c>
      <c r="F36" s="12">
        <f t="shared" si="13"/>
        <v>221438</v>
      </c>
      <c r="G36" s="7">
        <f t="shared" si="13"/>
        <v>428</v>
      </c>
      <c r="H36" s="7">
        <f t="shared" si="13"/>
        <v>1578</v>
      </c>
      <c r="I36" s="12">
        <f t="shared" si="13"/>
        <v>26942</v>
      </c>
      <c r="M36" s="26"/>
      <c r="N36" s="16"/>
    </row>
    <row r="37" spans="1:19" ht="20.100000000000001" customHeight="1" x14ac:dyDescent="0.25">
      <c r="A37" s="25" t="s">
        <v>9</v>
      </c>
      <c r="B37" s="7">
        <f t="shared" ref="B37:I37" si="14">B38+B40+B42+B44+B48+B53+B57+B59+B61+B63+B46+B55+B50</f>
        <v>315153</v>
      </c>
      <c r="C37" s="20">
        <f t="shared" si="14"/>
        <v>783</v>
      </c>
      <c r="D37" s="21">
        <f t="shared" si="14"/>
        <v>2539</v>
      </c>
      <c r="E37" s="20">
        <f t="shared" si="14"/>
        <v>85372</v>
      </c>
      <c r="F37" s="21">
        <f t="shared" si="14"/>
        <v>208623</v>
      </c>
      <c r="G37" s="20">
        <f t="shared" si="14"/>
        <v>405</v>
      </c>
      <c r="H37" s="20">
        <f t="shared" si="14"/>
        <v>1173</v>
      </c>
      <c r="I37" s="21">
        <f t="shared" si="14"/>
        <v>21158</v>
      </c>
      <c r="M37" s="26"/>
      <c r="N37" s="16"/>
    </row>
    <row r="38" spans="1:19" ht="20.100000000000001" customHeight="1" x14ac:dyDescent="0.25">
      <c r="A38" s="26" t="s">
        <v>4</v>
      </c>
      <c r="B38" s="7">
        <f t="shared" ref="B38:I38" si="15">SUM(B39:B39)</f>
        <v>41242</v>
      </c>
      <c r="C38" s="7">
        <f t="shared" si="15"/>
        <v>640</v>
      </c>
      <c r="D38" s="7">
        <f t="shared" si="15"/>
        <v>640</v>
      </c>
      <c r="E38" s="7">
        <f t="shared" si="15"/>
        <v>26643</v>
      </c>
      <c r="F38" s="7">
        <f t="shared" si="15"/>
        <v>10369</v>
      </c>
      <c r="G38" s="7">
        <f t="shared" si="15"/>
        <v>310</v>
      </c>
      <c r="H38" s="7">
        <f t="shared" si="15"/>
        <v>310</v>
      </c>
      <c r="I38" s="32">
        <f t="shared" si="15"/>
        <v>4230</v>
      </c>
      <c r="J38" s="33"/>
      <c r="K38" s="16"/>
      <c r="M38" s="26"/>
      <c r="N38" s="16"/>
    </row>
    <row r="39" spans="1:19" ht="20.100000000000001" customHeight="1" x14ac:dyDescent="0.25">
      <c r="A39" s="27" t="s">
        <v>5</v>
      </c>
      <c r="B39" s="7">
        <f>+E39+F39+I39</f>
        <v>41242</v>
      </c>
      <c r="C39" s="40">
        <v>640</v>
      </c>
      <c r="D39" s="42">
        <v>640</v>
      </c>
      <c r="E39" s="40">
        <v>26643</v>
      </c>
      <c r="F39" s="42">
        <v>10369</v>
      </c>
      <c r="G39" s="18">
        <v>310</v>
      </c>
      <c r="H39" s="18">
        <v>310</v>
      </c>
      <c r="I39" s="58">
        <v>4230</v>
      </c>
      <c r="J39" s="33"/>
      <c r="L39" s="16"/>
      <c r="M39" s="26"/>
      <c r="N39" s="16"/>
      <c r="O39" s="16"/>
      <c r="P39" s="16"/>
      <c r="Q39" s="16"/>
      <c r="R39" s="16"/>
      <c r="S39" s="16"/>
    </row>
    <row r="40" spans="1:19" ht="20.100000000000001" customHeight="1" x14ac:dyDescent="0.25">
      <c r="A40" s="26" t="s">
        <v>10</v>
      </c>
      <c r="B40" s="7">
        <f t="shared" ref="B40:I40" si="16">SUM(B41:B41)</f>
        <v>12913</v>
      </c>
      <c r="C40" s="7">
        <f t="shared" si="16"/>
        <v>35</v>
      </c>
      <c r="D40" s="7">
        <f t="shared" si="16"/>
        <v>70</v>
      </c>
      <c r="E40" s="7">
        <f t="shared" si="16"/>
        <v>8174</v>
      </c>
      <c r="F40" s="7">
        <f t="shared" si="16"/>
        <v>4470</v>
      </c>
      <c r="G40" s="7">
        <f t="shared" si="16"/>
        <v>8</v>
      </c>
      <c r="H40" s="7">
        <f t="shared" si="16"/>
        <v>16</v>
      </c>
      <c r="I40" s="32">
        <f t="shared" si="16"/>
        <v>269</v>
      </c>
      <c r="J40" s="33"/>
      <c r="L40" s="16"/>
      <c r="M40" s="26"/>
      <c r="N40" s="16"/>
      <c r="O40" s="16"/>
      <c r="P40" s="16"/>
      <c r="Q40" s="16"/>
      <c r="R40" s="16"/>
      <c r="S40" s="16"/>
    </row>
    <row r="41" spans="1:19" ht="20.100000000000001" customHeight="1" x14ac:dyDescent="0.25">
      <c r="A41" s="27" t="s">
        <v>5</v>
      </c>
      <c r="B41" s="7">
        <f>+E41+F41+I41</f>
        <v>12913</v>
      </c>
      <c r="C41" s="40">
        <v>35</v>
      </c>
      <c r="D41" s="42">
        <v>70</v>
      </c>
      <c r="E41" s="40">
        <v>8174</v>
      </c>
      <c r="F41" s="42">
        <v>4470</v>
      </c>
      <c r="G41" s="40">
        <v>8</v>
      </c>
      <c r="H41" s="40">
        <v>16</v>
      </c>
      <c r="I41" s="42">
        <v>269</v>
      </c>
      <c r="L41" s="16"/>
      <c r="M41" s="26"/>
      <c r="N41" s="16"/>
      <c r="O41" s="16"/>
      <c r="P41" s="16"/>
      <c r="Q41" s="16"/>
      <c r="R41" s="16"/>
      <c r="S41" s="16"/>
    </row>
    <row r="42" spans="1:19" ht="20.100000000000001" customHeight="1" x14ac:dyDescent="0.25">
      <c r="A42" s="26" t="s">
        <v>18</v>
      </c>
      <c r="B42" s="7">
        <f t="shared" ref="B42:I42" si="17">SUM(B43:B43)</f>
        <v>163930</v>
      </c>
      <c r="C42" s="7">
        <f t="shared" si="17"/>
        <v>37</v>
      </c>
      <c r="D42" s="7">
        <f t="shared" si="17"/>
        <v>1443</v>
      </c>
      <c r="E42" s="7">
        <f t="shared" si="17"/>
        <v>26601</v>
      </c>
      <c r="F42" s="7">
        <f t="shared" si="17"/>
        <v>134492</v>
      </c>
      <c r="G42" s="7">
        <f t="shared" si="17"/>
        <v>28</v>
      </c>
      <c r="H42" s="7">
        <f t="shared" si="17"/>
        <v>529</v>
      </c>
      <c r="I42" s="32">
        <f t="shared" si="17"/>
        <v>2837</v>
      </c>
      <c r="J42" s="33"/>
      <c r="L42" s="16"/>
      <c r="M42" s="26"/>
      <c r="N42" s="16"/>
      <c r="O42" s="16"/>
      <c r="P42" s="16"/>
      <c r="Q42" s="16"/>
      <c r="R42" s="16"/>
      <c r="S42" s="16"/>
    </row>
    <row r="43" spans="1:19" ht="20.100000000000001" customHeight="1" x14ac:dyDescent="0.25">
      <c r="A43" s="27" t="s">
        <v>5</v>
      </c>
      <c r="B43" s="7">
        <f>+E43+F43+I43</f>
        <v>163930</v>
      </c>
      <c r="C43" s="40">
        <v>37</v>
      </c>
      <c r="D43" s="42">
        <v>1443</v>
      </c>
      <c r="E43" s="40">
        <v>26601</v>
      </c>
      <c r="F43" s="42">
        <v>134492</v>
      </c>
      <c r="G43" s="40">
        <v>28</v>
      </c>
      <c r="H43" s="40">
        <v>529</v>
      </c>
      <c r="I43" s="42">
        <v>2837</v>
      </c>
      <c r="L43" s="16"/>
      <c r="M43" s="16"/>
      <c r="N43" s="16"/>
      <c r="O43" s="16"/>
      <c r="P43" s="16"/>
      <c r="Q43" s="16"/>
      <c r="R43" s="16"/>
      <c r="S43" s="16"/>
    </row>
    <row r="44" spans="1:19" ht="20.100000000000001" customHeight="1" x14ac:dyDescent="0.25">
      <c r="A44" s="26" t="s">
        <v>39</v>
      </c>
      <c r="B44" s="7">
        <f t="shared" ref="B44:I44" si="18">SUM(B45:B45)</f>
        <v>27514</v>
      </c>
      <c r="C44" s="7">
        <f t="shared" si="18"/>
        <v>28</v>
      </c>
      <c r="D44" s="7">
        <f t="shared" si="18"/>
        <v>51</v>
      </c>
      <c r="E44" s="7">
        <f t="shared" si="18"/>
        <v>2974</v>
      </c>
      <c r="F44" s="7">
        <f t="shared" si="18"/>
        <v>17244</v>
      </c>
      <c r="G44" s="7">
        <f t="shared" si="18"/>
        <v>26</v>
      </c>
      <c r="H44" s="7">
        <f t="shared" si="18"/>
        <v>99</v>
      </c>
      <c r="I44" s="32">
        <f t="shared" si="18"/>
        <v>7296</v>
      </c>
      <c r="J44" s="33"/>
    </row>
    <row r="45" spans="1:19" ht="20.100000000000001" customHeight="1" x14ac:dyDescent="0.25">
      <c r="A45" s="27" t="s">
        <v>5</v>
      </c>
      <c r="B45" s="7">
        <f>+E45+F45+I45</f>
        <v>27514</v>
      </c>
      <c r="C45" s="40">
        <v>28</v>
      </c>
      <c r="D45" s="43">
        <v>51</v>
      </c>
      <c r="E45" s="40">
        <v>2974</v>
      </c>
      <c r="F45" s="44">
        <v>17244</v>
      </c>
      <c r="G45" s="40">
        <v>26</v>
      </c>
      <c r="H45" s="40">
        <v>99</v>
      </c>
      <c r="I45" s="42">
        <v>7296</v>
      </c>
    </row>
    <row r="46" spans="1:19" ht="20.100000000000001" customHeight="1" x14ac:dyDescent="0.25">
      <c r="A46" s="26" t="s">
        <v>11</v>
      </c>
      <c r="B46" s="7">
        <f t="shared" ref="B46:I46" si="19">SUM(B47:B47)</f>
        <v>5635</v>
      </c>
      <c r="C46" s="7">
        <f t="shared" si="19"/>
        <v>4</v>
      </c>
      <c r="D46" s="7">
        <f t="shared" si="19"/>
        <v>4</v>
      </c>
      <c r="E46" s="7">
        <f t="shared" si="19"/>
        <v>1606</v>
      </c>
      <c r="F46" s="7">
        <f t="shared" si="19"/>
        <v>3998</v>
      </c>
      <c r="G46" s="7">
        <f t="shared" si="19"/>
        <v>1</v>
      </c>
      <c r="H46" s="7">
        <f t="shared" si="19"/>
        <v>1</v>
      </c>
      <c r="I46" s="12">
        <f t="shared" si="19"/>
        <v>31</v>
      </c>
      <c r="J46" s="33"/>
    </row>
    <row r="47" spans="1:19" ht="20.100000000000001" customHeight="1" x14ac:dyDescent="0.25">
      <c r="A47" s="27" t="s">
        <v>5</v>
      </c>
      <c r="B47" s="7">
        <f>+E47+F47+I47</f>
        <v>5635</v>
      </c>
      <c r="C47" s="40">
        <v>4</v>
      </c>
      <c r="D47" s="42">
        <v>4</v>
      </c>
      <c r="E47" s="40">
        <v>1606</v>
      </c>
      <c r="F47" s="42">
        <v>3998</v>
      </c>
      <c r="G47" s="40">
        <v>1</v>
      </c>
      <c r="H47" s="40">
        <v>1</v>
      </c>
      <c r="I47" s="45">
        <v>31</v>
      </c>
    </row>
    <row r="48" spans="1:19" ht="20.100000000000001" customHeight="1" x14ac:dyDescent="0.25">
      <c r="A48" s="26" t="s">
        <v>6</v>
      </c>
      <c r="B48" s="7">
        <f t="shared" ref="B48:I48" si="20">SUM(B49:B49)</f>
        <v>26237</v>
      </c>
      <c r="C48" s="7">
        <f t="shared" si="20"/>
        <v>14</v>
      </c>
      <c r="D48" s="7">
        <f t="shared" si="20"/>
        <v>73</v>
      </c>
      <c r="E48" s="7">
        <f t="shared" si="20"/>
        <v>10028</v>
      </c>
      <c r="F48" s="7">
        <f t="shared" si="20"/>
        <v>16065</v>
      </c>
      <c r="G48" s="7">
        <f t="shared" si="20"/>
        <v>3</v>
      </c>
      <c r="H48" s="7">
        <f t="shared" si="20"/>
        <v>3</v>
      </c>
      <c r="I48" s="12">
        <f t="shared" si="20"/>
        <v>144</v>
      </c>
      <c r="J48" s="33"/>
    </row>
    <row r="49" spans="1:12" ht="20.100000000000001" customHeight="1" x14ac:dyDescent="0.25">
      <c r="A49" s="27" t="s">
        <v>5</v>
      </c>
      <c r="B49" s="7">
        <f>+E49+F49+I49</f>
        <v>26237</v>
      </c>
      <c r="C49" s="18">
        <v>14</v>
      </c>
      <c r="D49" s="19">
        <v>73</v>
      </c>
      <c r="E49" s="18">
        <v>10028</v>
      </c>
      <c r="F49" s="19">
        <v>16065</v>
      </c>
      <c r="G49" s="18">
        <v>3</v>
      </c>
      <c r="H49" s="18">
        <v>3</v>
      </c>
      <c r="I49" s="19">
        <v>144</v>
      </c>
    </row>
    <row r="50" spans="1:12" ht="20.100000000000001" customHeight="1" x14ac:dyDescent="0.25">
      <c r="A50" s="26" t="s">
        <v>21</v>
      </c>
      <c r="B50" s="7">
        <f t="shared" ref="B50:I50" si="21">SUM(B51:B51)</f>
        <v>2265</v>
      </c>
      <c r="C50" s="7">
        <f t="shared" si="21"/>
        <v>2</v>
      </c>
      <c r="D50" s="7">
        <f t="shared" si="21"/>
        <v>2</v>
      </c>
      <c r="E50" s="7">
        <f t="shared" si="21"/>
        <v>540</v>
      </c>
      <c r="F50" s="7">
        <f t="shared" si="21"/>
        <v>590</v>
      </c>
      <c r="G50" s="7">
        <f t="shared" si="21"/>
        <v>2</v>
      </c>
      <c r="H50" s="7">
        <f t="shared" si="21"/>
        <v>2</v>
      </c>
      <c r="I50" s="32">
        <f t="shared" si="21"/>
        <v>1135</v>
      </c>
      <c r="J50" s="33"/>
    </row>
    <row r="51" spans="1:12" ht="20.100000000000001" customHeight="1" x14ac:dyDescent="0.25">
      <c r="A51" s="27" t="s">
        <v>5</v>
      </c>
      <c r="B51" s="7">
        <f>+E51+F51+I51</f>
        <v>2265</v>
      </c>
      <c r="C51" s="18">
        <v>2</v>
      </c>
      <c r="D51" s="19">
        <v>2</v>
      </c>
      <c r="E51" s="18">
        <v>540</v>
      </c>
      <c r="F51" s="19">
        <v>590</v>
      </c>
      <c r="G51" s="18">
        <v>2</v>
      </c>
      <c r="H51" s="18">
        <v>2</v>
      </c>
      <c r="I51" s="19">
        <v>1135</v>
      </c>
      <c r="K51" s="1"/>
    </row>
    <row r="52" spans="1:12" ht="21" customHeight="1" x14ac:dyDescent="0.25">
      <c r="A52" s="39" t="s">
        <v>26</v>
      </c>
      <c r="B52" s="7"/>
      <c r="C52" s="7"/>
      <c r="D52" s="12"/>
      <c r="E52" s="7"/>
      <c r="F52" s="12"/>
      <c r="G52" s="7"/>
      <c r="H52" s="7"/>
      <c r="I52" s="12"/>
      <c r="J52" s="33"/>
      <c r="K52" s="16"/>
    </row>
    <row r="53" spans="1:12" ht="20.100000000000001" customHeight="1" x14ac:dyDescent="0.25">
      <c r="A53" s="26" t="s">
        <v>46</v>
      </c>
      <c r="B53" s="7">
        <f t="shared" ref="B53:I53" si="22">SUM(B54:B54)</f>
        <v>4933</v>
      </c>
      <c r="C53" s="7">
        <f t="shared" si="22"/>
        <v>0</v>
      </c>
      <c r="D53" s="7">
        <f t="shared" si="22"/>
        <v>0</v>
      </c>
      <c r="E53" s="7">
        <f t="shared" si="22"/>
        <v>0</v>
      </c>
      <c r="F53" s="7">
        <f t="shared" si="22"/>
        <v>1972</v>
      </c>
      <c r="G53" s="7">
        <f t="shared" si="22"/>
        <v>7</v>
      </c>
      <c r="H53" s="7">
        <f t="shared" si="22"/>
        <v>178</v>
      </c>
      <c r="I53" s="32">
        <f t="shared" si="22"/>
        <v>2961</v>
      </c>
      <c r="J53" s="33"/>
    </row>
    <row r="54" spans="1:12" ht="20.100000000000001" customHeight="1" x14ac:dyDescent="0.25">
      <c r="A54" s="27" t="s">
        <v>5</v>
      </c>
      <c r="B54" s="7">
        <f>+E54+F54+I54</f>
        <v>4933</v>
      </c>
      <c r="C54" s="18">
        <v>0</v>
      </c>
      <c r="D54" s="18">
        <v>0</v>
      </c>
      <c r="E54" s="18">
        <v>0</v>
      </c>
      <c r="F54" s="19">
        <v>1972</v>
      </c>
      <c r="G54" s="18">
        <v>7</v>
      </c>
      <c r="H54" s="18">
        <v>178</v>
      </c>
      <c r="I54" s="19">
        <v>2961</v>
      </c>
    </row>
    <row r="55" spans="1:12" ht="20.100000000000001" customHeight="1" x14ac:dyDescent="0.25">
      <c r="A55" s="26" t="s">
        <v>59</v>
      </c>
      <c r="B55" s="7">
        <f t="shared" ref="B55:I55" si="23">SUM(B56:B56)</f>
        <v>2612</v>
      </c>
      <c r="C55" s="7">
        <f t="shared" si="23"/>
        <v>0</v>
      </c>
      <c r="D55" s="7">
        <f t="shared" si="23"/>
        <v>0</v>
      </c>
      <c r="E55" s="7">
        <f t="shared" si="23"/>
        <v>0</v>
      </c>
      <c r="F55" s="7">
        <f t="shared" si="23"/>
        <v>2612</v>
      </c>
      <c r="G55" s="7">
        <f t="shared" si="23"/>
        <v>0</v>
      </c>
      <c r="H55" s="7">
        <f t="shared" si="23"/>
        <v>0</v>
      </c>
      <c r="I55" s="32">
        <f t="shared" si="23"/>
        <v>0</v>
      </c>
      <c r="J55" s="33"/>
      <c r="K55" s="33"/>
    </row>
    <row r="56" spans="1:12" ht="20.100000000000001" customHeight="1" x14ac:dyDescent="0.25">
      <c r="A56" s="27" t="s">
        <v>5</v>
      </c>
      <c r="B56" s="7">
        <f>+E56+F56+I56</f>
        <v>2612</v>
      </c>
      <c r="C56" s="18">
        <v>0</v>
      </c>
      <c r="D56" s="18">
        <v>0</v>
      </c>
      <c r="E56" s="18">
        <v>0</v>
      </c>
      <c r="F56" s="42">
        <v>2612</v>
      </c>
      <c r="G56" s="18">
        <v>0</v>
      </c>
      <c r="H56" s="18">
        <v>0</v>
      </c>
      <c r="I56" s="58">
        <v>0</v>
      </c>
      <c r="J56" s="33"/>
      <c r="K56" s="33"/>
    </row>
    <row r="57" spans="1:12" ht="20.100000000000001" customHeight="1" x14ac:dyDescent="0.25">
      <c r="A57" s="26" t="s">
        <v>58</v>
      </c>
      <c r="B57" s="7">
        <f t="shared" ref="B57:I57" si="24">SUM(B58:B58)</f>
        <v>11685</v>
      </c>
      <c r="C57" s="7">
        <f t="shared" si="24"/>
        <v>3</v>
      </c>
      <c r="D57" s="7">
        <f t="shared" si="24"/>
        <v>225</v>
      </c>
      <c r="E57" s="7">
        <f t="shared" si="24"/>
        <v>2905</v>
      </c>
      <c r="F57" s="7">
        <f t="shared" si="24"/>
        <v>8780</v>
      </c>
      <c r="G57" s="7">
        <f t="shared" si="24"/>
        <v>0</v>
      </c>
      <c r="H57" s="7">
        <f t="shared" si="24"/>
        <v>0</v>
      </c>
      <c r="I57" s="32">
        <f t="shared" si="24"/>
        <v>0</v>
      </c>
      <c r="J57" s="33"/>
      <c r="K57" s="33"/>
    </row>
    <row r="58" spans="1:12" ht="20.100000000000001" customHeight="1" x14ac:dyDescent="0.25">
      <c r="A58" s="27" t="s">
        <v>5</v>
      </c>
      <c r="B58" s="7">
        <f>+E58+F58+I58</f>
        <v>11685</v>
      </c>
      <c r="C58" s="18">
        <v>3</v>
      </c>
      <c r="D58" s="42">
        <v>225</v>
      </c>
      <c r="E58" s="40">
        <v>2905</v>
      </c>
      <c r="F58" s="42">
        <v>8780</v>
      </c>
      <c r="G58" s="18">
        <v>0</v>
      </c>
      <c r="H58" s="18">
        <v>0</v>
      </c>
      <c r="I58" s="58">
        <v>0</v>
      </c>
      <c r="J58" s="33"/>
      <c r="K58" s="33"/>
    </row>
    <row r="59" spans="1:12" ht="20.100000000000001" customHeight="1" x14ac:dyDescent="0.25">
      <c r="A59" s="26" t="s">
        <v>30</v>
      </c>
      <c r="B59" s="7">
        <f t="shared" ref="B59:I59" si="25">SUM(B60:B60)</f>
        <v>720</v>
      </c>
      <c r="C59" s="7">
        <f t="shared" si="25"/>
        <v>4</v>
      </c>
      <c r="D59" s="7">
        <f t="shared" si="25"/>
        <v>4</v>
      </c>
      <c r="E59" s="7">
        <f t="shared" si="25"/>
        <v>202</v>
      </c>
      <c r="F59" s="7">
        <f t="shared" si="25"/>
        <v>383</v>
      </c>
      <c r="G59" s="7">
        <f t="shared" si="25"/>
        <v>5</v>
      </c>
      <c r="H59" s="7">
        <f t="shared" si="25"/>
        <v>5</v>
      </c>
      <c r="I59" s="32">
        <f t="shared" si="25"/>
        <v>135</v>
      </c>
      <c r="J59" s="33"/>
      <c r="K59" s="16"/>
    </row>
    <row r="60" spans="1:12" ht="20.100000000000001" customHeight="1" x14ac:dyDescent="0.25">
      <c r="A60" s="27" t="s">
        <v>5</v>
      </c>
      <c r="B60" s="7">
        <f>+E60+F60+I60</f>
        <v>720</v>
      </c>
      <c r="C60" s="18">
        <v>4</v>
      </c>
      <c r="D60" s="19">
        <v>4</v>
      </c>
      <c r="E60" s="18">
        <v>202</v>
      </c>
      <c r="F60" s="19">
        <v>383</v>
      </c>
      <c r="G60" s="18">
        <v>5</v>
      </c>
      <c r="H60" s="18">
        <v>5</v>
      </c>
      <c r="I60" s="19">
        <v>135</v>
      </c>
      <c r="L60" s="16"/>
    </row>
    <row r="61" spans="1:12" ht="20.100000000000001" customHeight="1" x14ac:dyDescent="0.25">
      <c r="A61" s="26" t="s">
        <v>8</v>
      </c>
      <c r="B61" s="7">
        <f t="shared" ref="B61:I61" si="26">SUM(B62:B62)</f>
        <v>4171</v>
      </c>
      <c r="C61" s="7">
        <f t="shared" si="26"/>
        <v>1</v>
      </c>
      <c r="D61" s="7">
        <f t="shared" si="26"/>
        <v>1</v>
      </c>
      <c r="E61" s="7">
        <f t="shared" si="26"/>
        <v>304</v>
      </c>
      <c r="F61" s="7">
        <f t="shared" si="26"/>
        <v>3316</v>
      </c>
      <c r="G61" s="7">
        <f t="shared" si="26"/>
        <v>6</v>
      </c>
      <c r="H61" s="7">
        <f t="shared" si="26"/>
        <v>12</v>
      </c>
      <c r="I61" s="32">
        <f t="shared" si="26"/>
        <v>551</v>
      </c>
      <c r="J61" s="33"/>
    </row>
    <row r="62" spans="1:12" ht="20.100000000000001" customHeight="1" x14ac:dyDescent="0.25">
      <c r="A62" s="27" t="s">
        <v>5</v>
      </c>
      <c r="B62" s="7">
        <f>+E62+F62+I62</f>
        <v>4171</v>
      </c>
      <c r="C62" s="22">
        <v>1</v>
      </c>
      <c r="D62" s="22">
        <v>1</v>
      </c>
      <c r="E62" s="22">
        <v>304</v>
      </c>
      <c r="F62" s="22">
        <v>3316</v>
      </c>
      <c r="G62" s="18">
        <v>6</v>
      </c>
      <c r="H62" s="18">
        <v>12</v>
      </c>
      <c r="I62" s="19">
        <v>551</v>
      </c>
    </row>
    <row r="63" spans="1:12" ht="20.100000000000001" customHeight="1" x14ac:dyDescent="0.25">
      <c r="A63" s="29" t="s">
        <v>19</v>
      </c>
      <c r="B63" s="7">
        <f t="shared" ref="B63:I63" si="27">SUM(B64:B64)</f>
        <v>11296</v>
      </c>
      <c r="C63" s="7">
        <f t="shared" si="27"/>
        <v>15</v>
      </c>
      <c r="D63" s="7">
        <f t="shared" si="27"/>
        <v>26</v>
      </c>
      <c r="E63" s="7">
        <f t="shared" si="27"/>
        <v>5395</v>
      </c>
      <c r="F63" s="7">
        <f t="shared" si="27"/>
        <v>4332</v>
      </c>
      <c r="G63" s="7">
        <f t="shared" si="27"/>
        <v>9</v>
      </c>
      <c r="H63" s="7">
        <f t="shared" si="27"/>
        <v>18</v>
      </c>
      <c r="I63" s="32">
        <f t="shared" si="27"/>
        <v>1569</v>
      </c>
      <c r="J63" s="33"/>
    </row>
    <row r="64" spans="1:12" ht="20.100000000000001" customHeight="1" x14ac:dyDescent="0.25">
      <c r="A64" s="14" t="s">
        <v>5</v>
      </c>
      <c r="B64" s="7">
        <f>+E64+F64+I64</f>
        <v>11296</v>
      </c>
      <c r="C64" s="18">
        <v>15</v>
      </c>
      <c r="D64" s="19">
        <v>26</v>
      </c>
      <c r="E64" s="18">
        <v>5395</v>
      </c>
      <c r="F64" s="19">
        <v>4332</v>
      </c>
      <c r="G64" s="18">
        <v>9</v>
      </c>
      <c r="H64" s="18">
        <v>18</v>
      </c>
      <c r="I64" s="19">
        <v>1569</v>
      </c>
    </row>
    <row r="65" spans="1:17" ht="20.100000000000001" customHeight="1" x14ac:dyDescent="0.25">
      <c r="A65" s="25" t="s">
        <v>20</v>
      </c>
      <c r="B65" s="7">
        <f t="shared" ref="B65:I65" si="28">B66+B68+B70+B76+B72+B74</f>
        <v>21691</v>
      </c>
      <c r="C65" s="20">
        <f t="shared" si="28"/>
        <v>19</v>
      </c>
      <c r="D65" s="21">
        <f t="shared" si="28"/>
        <v>149</v>
      </c>
      <c r="E65" s="20">
        <f t="shared" si="28"/>
        <v>3092</v>
      </c>
      <c r="F65" s="21">
        <f t="shared" si="28"/>
        <v>12815</v>
      </c>
      <c r="G65" s="20">
        <f t="shared" si="28"/>
        <v>23</v>
      </c>
      <c r="H65" s="20">
        <f t="shared" si="28"/>
        <v>405</v>
      </c>
      <c r="I65" s="21">
        <f t="shared" si="28"/>
        <v>5784</v>
      </c>
    </row>
    <row r="66" spans="1:17" ht="20.100000000000001" customHeight="1" x14ac:dyDescent="0.25">
      <c r="A66" s="26" t="s">
        <v>41</v>
      </c>
      <c r="B66" s="7">
        <f t="shared" ref="B66:I66" si="29">SUM(B67:B67)</f>
        <v>2607</v>
      </c>
      <c r="C66" s="7">
        <f t="shared" si="29"/>
        <v>13</v>
      </c>
      <c r="D66" s="7">
        <f t="shared" si="29"/>
        <v>13</v>
      </c>
      <c r="E66" s="7">
        <f t="shared" si="29"/>
        <v>835</v>
      </c>
      <c r="F66" s="7">
        <f t="shared" si="29"/>
        <v>1377</v>
      </c>
      <c r="G66" s="7">
        <f t="shared" si="29"/>
        <v>19</v>
      </c>
      <c r="H66" s="7">
        <f t="shared" si="29"/>
        <v>19</v>
      </c>
      <c r="I66" s="32">
        <f t="shared" si="29"/>
        <v>395</v>
      </c>
      <c r="J66" s="33"/>
    </row>
    <row r="67" spans="1:17" ht="20.100000000000001" customHeight="1" x14ac:dyDescent="0.25">
      <c r="A67" s="27" t="s">
        <v>5</v>
      </c>
      <c r="B67" s="7">
        <f>+E67+F67+I67</f>
        <v>2607</v>
      </c>
      <c r="C67" s="40">
        <v>13</v>
      </c>
      <c r="D67" s="42">
        <v>13</v>
      </c>
      <c r="E67" s="40">
        <v>835</v>
      </c>
      <c r="F67" s="42">
        <v>1377</v>
      </c>
      <c r="G67" s="40">
        <v>19</v>
      </c>
      <c r="H67" s="40">
        <v>19</v>
      </c>
      <c r="I67" s="42">
        <v>395</v>
      </c>
      <c r="J67" s="33"/>
    </row>
    <row r="68" spans="1:17" ht="20.100000000000001" customHeight="1" x14ac:dyDescent="0.25">
      <c r="A68" s="26" t="s">
        <v>42</v>
      </c>
      <c r="B68" s="7">
        <f t="shared" ref="B68:I68" si="30">SUM(B69:B69)</f>
        <v>13061</v>
      </c>
      <c r="C68" s="7">
        <f t="shared" si="30"/>
        <v>4</v>
      </c>
      <c r="D68" s="7">
        <f t="shared" si="30"/>
        <v>132</v>
      </c>
      <c r="E68" s="7">
        <f t="shared" si="30"/>
        <v>2158</v>
      </c>
      <c r="F68" s="7">
        <f t="shared" si="30"/>
        <v>6059</v>
      </c>
      <c r="G68" s="7">
        <f t="shared" si="30"/>
        <v>3</v>
      </c>
      <c r="H68" s="7">
        <f t="shared" si="30"/>
        <v>385</v>
      </c>
      <c r="I68" s="32">
        <f t="shared" si="30"/>
        <v>4844</v>
      </c>
      <c r="J68" s="33"/>
    </row>
    <row r="69" spans="1:17" ht="20.100000000000001" customHeight="1" x14ac:dyDescent="0.25">
      <c r="A69" s="27" t="s">
        <v>5</v>
      </c>
      <c r="B69" s="7">
        <f>+E69+F69+I69</f>
        <v>13061</v>
      </c>
      <c r="C69" s="40">
        <v>4</v>
      </c>
      <c r="D69" s="42">
        <v>132</v>
      </c>
      <c r="E69" s="40">
        <v>2158</v>
      </c>
      <c r="F69" s="42">
        <v>6059</v>
      </c>
      <c r="G69" s="40">
        <v>3</v>
      </c>
      <c r="H69" s="40">
        <v>385</v>
      </c>
      <c r="I69" s="42">
        <v>4844</v>
      </c>
    </row>
    <row r="70" spans="1:17" ht="20.100000000000001" customHeight="1" x14ac:dyDescent="0.25">
      <c r="A70" s="26" t="s">
        <v>53</v>
      </c>
      <c r="B70" s="7">
        <f t="shared" ref="B70:I70" si="31">SUM(B71:B71)</f>
        <v>5384</v>
      </c>
      <c r="C70" s="7">
        <f t="shared" si="31"/>
        <v>1</v>
      </c>
      <c r="D70" s="7">
        <f t="shared" si="31"/>
        <v>1</v>
      </c>
      <c r="E70" s="7">
        <f t="shared" si="31"/>
        <v>20</v>
      </c>
      <c r="F70" s="7">
        <f t="shared" si="31"/>
        <v>5364</v>
      </c>
      <c r="G70" s="7">
        <f>SUM(G71:G71)</f>
        <v>0</v>
      </c>
      <c r="H70" s="7">
        <f t="shared" si="31"/>
        <v>0</v>
      </c>
      <c r="I70" s="32">
        <f t="shared" si="31"/>
        <v>0</v>
      </c>
      <c r="J70" s="33"/>
    </row>
    <row r="71" spans="1:17" ht="20.100000000000001" customHeight="1" x14ac:dyDescent="0.25">
      <c r="A71" s="27" t="s">
        <v>5</v>
      </c>
      <c r="B71" s="7">
        <f>+E71+F71+I71</f>
        <v>5384</v>
      </c>
      <c r="C71" s="41">
        <v>1</v>
      </c>
      <c r="D71" s="41">
        <v>1</v>
      </c>
      <c r="E71" s="41">
        <v>20</v>
      </c>
      <c r="F71" s="41">
        <v>5364</v>
      </c>
      <c r="G71" s="7">
        <v>0</v>
      </c>
      <c r="H71" s="7">
        <v>0</v>
      </c>
      <c r="I71" s="32">
        <v>0</v>
      </c>
    </row>
    <row r="72" spans="1:17" ht="20.100000000000001" customHeight="1" x14ac:dyDescent="0.25">
      <c r="A72" s="26" t="s">
        <v>46</v>
      </c>
      <c r="B72" s="7">
        <f t="shared" ref="B72:I72" si="32">SUM(B73:B73)</f>
        <v>79</v>
      </c>
      <c r="C72" s="7">
        <f t="shared" si="32"/>
        <v>1</v>
      </c>
      <c r="D72" s="7">
        <f t="shared" si="32"/>
        <v>3</v>
      </c>
      <c r="E72" s="7">
        <f t="shared" si="32"/>
        <v>79</v>
      </c>
      <c r="F72" s="7">
        <f t="shared" si="32"/>
        <v>0</v>
      </c>
      <c r="G72" s="7">
        <f t="shared" si="32"/>
        <v>0</v>
      </c>
      <c r="H72" s="7">
        <f t="shared" si="32"/>
        <v>0</v>
      </c>
      <c r="I72" s="32">
        <f t="shared" si="32"/>
        <v>0</v>
      </c>
      <c r="J72" s="33"/>
      <c r="K72" s="33"/>
      <c r="L72" s="33"/>
    </row>
    <row r="73" spans="1:17" ht="20.100000000000001" customHeight="1" x14ac:dyDescent="0.25">
      <c r="A73" s="27" t="s">
        <v>5</v>
      </c>
      <c r="B73" s="7">
        <f>+E73+F73+I73</f>
        <v>79</v>
      </c>
      <c r="C73" s="41">
        <v>1</v>
      </c>
      <c r="D73" s="41">
        <v>3</v>
      </c>
      <c r="E73" s="41">
        <v>79</v>
      </c>
      <c r="F73" s="57">
        <v>0</v>
      </c>
      <c r="G73" s="18">
        <v>0</v>
      </c>
      <c r="H73" s="18">
        <v>0</v>
      </c>
      <c r="I73" s="58">
        <v>0</v>
      </c>
      <c r="J73" s="33"/>
      <c r="K73" s="33"/>
      <c r="L73" s="33"/>
    </row>
    <row r="74" spans="1:17" ht="20.100000000000001" customHeight="1" x14ac:dyDescent="0.25">
      <c r="A74" s="26" t="s">
        <v>43</v>
      </c>
      <c r="B74" s="7">
        <f t="shared" ref="B74:I74" si="33">SUM(B75:B75)</f>
        <v>4</v>
      </c>
      <c r="C74" s="7">
        <f t="shared" si="33"/>
        <v>0</v>
      </c>
      <c r="D74" s="7">
        <f t="shared" si="33"/>
        <v>0</v>
      </c>
      <c r="E74" s="7">
        <f t="shared" si="33"/>
        <v>0</v>
      </c>
      <c r="F74" s="7">
        <f t="shared" si="33"/>
        <v>4</v>
      </c>
      <c r="G74" s="7">
        <f t="shared" si="33"/>
        <v>0</v>
      </c>
      <c r="H74" s="7">
        <f t="shared" si="33"/>
        <v>0</v>
      </c>
      <c r="I74" s="32">
        <f t="shared" si="33"/>
        <v>0</v>
      </c>
      <c r="J74" s="33"/>
      <c r="K74" s="33"/>
      <c r="L74" s="33"/>
    </row>
    <row r="75" spans="1:17" ht="20.100000000000001" customHeight="1" x14ac:dyDescent="0.25">
      <c r="A75" s="27" t="s">
        <v>5</v>
      </c>
      <c r="B75" s="7">
        <f>+E75+F75+I75</f>
        <v>4</v>
      </c>
      <c r="C75" s="18">
        <v>0</v>
      </c>
      <c r="D75" s="18">
        <v>0</v>
      </c>
      <c r="E75" s="18">
        <v>0</v>
      </c>
      <c r="F75" s="19">
        <v>4</v>
      </c>
      <c r="G75" s="18">
        <v>0</v>
      </c>
      <c r="H75" s="18">
        <v>0</v>
      </c>
      <c r="I75" s="58">
        <v>0</v>
      </c>
      <c r="J75" s="33"/>
      <c r="K75" s="59"/>
      <c r="L75" s="59"/>
      <c r="M75" s="1"/>
      <c r="N75" s="1"/>
      <c r="O75" s="1"/>
      <c r="P75" s="1"/>
      <c r="Q75" s="1"/>
    </row>
    <row r="76" spans="1:17" ht="20.100000000000001" customHeight="1" x14ac:dyDescent="0.25">
      <c r="A76" s="26" t="s">
        <v>44</v>
      </c>
      <c r="B76" s="7">
        <f t="shared" ref="B76:I76" si="34">SUM(B77:B77)</f>
        <v>556</v>
      </c>
      <c r="C76" s="7">
        <f t="shared" si="34"/>
        <v>0</v>
      </c>
      <c r="D76" s="7">
        <f t="shared" si="34"/>
        <v>0</v>
      </c>
      <c r="E76" s="7">
        <f t="shared" si="34"/>
        <v>0</v>
      </c>
      <c r="F76" s="7">
        <f t="shared" si="34"/>
        <v>11</v>
      </c>
      <c r="G76" s="7">
        <f t="shared" si="34"/>
        <v>1</v>
      </c>
      <c r="H76" s="7">
        <f t="shared" si="34"/>
        <v>1</v>
      </c>
      <c r="I76" s="32">
        <f t="shared" si="34"/>
        <v>545</v>
      </c>
      <c r="J76" s="33"/>
      <c r="K76" s="33"/>
      <c r="L76" s="33"/>
    </row>
    <row r="77" spans="1:17" ht="20.100000000000001" customHeight="1" x14ac:dyDescent="0.25">
      <c r="A77" s="27" t="s">
        <v>5</v>
      </c>
      <c r="B77" s="7">
        <f>+E77+F77+I77</f>
        <v>556</v>
      </c>
      <c r="C77" s="18">
        <v>0</v>
      </c>
      <c r="D77" s="18">
        <v>0</v>
      </c>
      <c r="E77" s="18">
        <v>0</v>
      </c>
      <c r="F77" s="41">
        <v>11</v>
      </c>
      <c r="G77" s="41">
        <v>1</v>
      </c>
      <c r="H77" s="41">
        <v>1</v>
      </c>
      <c r="I77" s="46">
        <v>545</v>
      </c>
      <c r="J77" s="33"/>
      <c r="K77" s="33"/>
      <c r="L77" s="33"/>
    </row>
    <row r="78" spans="1:17" ht="20.100000000000001" customHeight="1" x14ac:dyDescent="0.25">
      <c r="A78" s="24" t="s">
        <v>13</v>
      </c>
      <c r="B78" s="7">
        <f t="shared" ref="B78:I78" si="35">+B79+B97</f>
        <v>125991</v>
      </c>
      <c r="C78" s="28">
        <f t="shared" si="35"/>
        <v>1563</v>
      </c>
      <c r="D78" s="28">
        <f t="shared" si="35"/>
        <v>1721</v>
      </c>
      <c r="E78" s="28">
        <f t="shared" si="35"/>
        <v>84300</v>
      </c>
      <c r="F78" s="28">
        <f t="shared" si="35"/>
        <v>28867</v>
      </c>
      <c r="G78" s="28">
        <f t="shared" si="35"/>
        <v>1701</v>
      </c>
      <c r="H78" s="28">
        <f t="shared" si="35"/>
        <v>1742</v>
      </c>
      <c r="I78" s="37">
        <f t="shared" si="35"/>
        <v>12824</v>
      </c>
      <c r="J78" s="33"/>
      <c r="K78" s="33"/>
      <c r="L78" s="33"/>
    </row>
    <row r="79" spans="1:17" ht="20.100000000000001" customHeight="1" x14ac:dyDescent="0.25">
      <c r="A79" s="25" t="s">
        <v>14</v>
      </c>
      <c r="B79" s="7">
        <f>B80+B82+B84+B86+B88+B95+B90+B93</f>
        <v>36897</v>
      </c>
      <c r="C79" s="7">
        <f>C80+C82+C84+C86+C88+C95+C90+C93</f>
        <v>329</v>
      </c>
      <c r="D79" s="7">
        <f>D80+D82+D84+D86+D88+D95+D90+D93</f>
        <v>392</v>
      </c>
      <c r="E79" s="7">
        <f>E80+E82+E84+E86+E88+E95+E90+E93</f>
        <v>25061</v>
      </c>
      <c r="F79" s="7">
        <f>F80+F82+F84+F86+F88+F95+F90+F93</f>
        <v>10043</v>
      </c>
      <c r="G79" s="7">
        <f>G80+G82+G84+G86++G88+G95+G90+G93</f>
        <v>319</v>
      </c>
      <c r="H79" s="7">
        <f>H80+H82+H84+H86+H88+H95+H90+H93</f>
        <v>328</v>
      </c>
      <c r="I79" s="12">
        <f>I80+I82+I84+I86+I88+I95+I90+I93</f>
        <v>1793</v>
      </c>
      <c r="J79" s="33"/>
      <c r="K79" s="33"/>
      <c r="L79" s="33"/>
    </row>
    <row r="80" spans="1:17" ht="20.100000000000001" customHeight="1" x14ac:dyDescent="0.25">
      <c r="A80" s="26" t="s">
        <v>41</v>
      </c>
      <c r="B80" s="7">
        <f t="shared" ref="B80:I80" si="36">SUM(B81:B81)</f>
        <v>23742</v>
      </c>
      <c r="C80" s="7">
        <f t="shared" si="36"/>
        <v>322</v>
      </c>
      <c r="D80" s="7">
        <f t="shared" si="36"/>
        <v>322</v>
      </c>
      <c r="E80" s="7">
        <f t="shared" si="36"/>
        <v>20258</v>
      </c>
      <c r="F80" s="7">
        <f t="shared" si="36"/>
        <v>1824</v>
      </c>
      <c r="G80" s="7">
        <f t="shared" si="36"/>
        <v>313</v>
      </c>
      <c r="H80" s="7">
        <f t="shared" si="36"/>
        <v>313</v>
      </c>
      <c r="I80" s="12">
        <f t="shared" si="36"/>
        <v>1660</v>
      </c>
      <c r="J80" s="33"/>
      <c r="K80" s="33"/>
      <c r="L80" s="33"/>
    </row>
    <row r="81" spans="1:12" ht="20.100000000000001" customHeight="1" x14ac:dyDescent="0.25">
      <c r="A81" s="27" t="s">
        <v>5</v>
      </c>
      <c r="B81" s="7">
        <f>+E81+F81+I81</f>
        <v>23742</v>
      </c>
      <c r="C81" s="40">
        <v>322</v>
      </c>
      <c r="D81" s="42">
        <v>322</v>
      </c>
      <c r="E81" s="40">
        <v>20258</v>
      </c>
      <c r="F81" s="42">
        <v>1824</v>
      </c>
      <c r="G81" s="40">
        <v>313</v>
      </c>
      <c r="H81" s="40">
        <v>313</v>
      </c>
      <c r="I81" s="45">
        <v>1660</v>
      </c>
      <c r="J81" s="33"/>
      <c r="K81" s="33"/>
      <c r="L81" s="33"/>
    </row>
    <row r="82" spans="1:12" ht="20.100000000000001" customHeight="1" x14ac:dyDescent="0.25">
      <c r="A82" s="26" t="s">
        <v>45</v>
      </c>
      <c r="B82" s="7">
        <f t="shared" ref="B82:I82" si="37">SUM(B83:B83)</f>
        <v>767</v>
      </c>
      <c r="C82" s="7">
        <f t="shared" si="37"/>
        <v>4</v>
      </c>
      <c r="D82" s="7">
        <f t="shared" si="37"/>
        <v>8</v>
      </c>
      <c r="E82" s="7">
        <f t="shared" si="37"/>
        <v>658</v>
      </c>
      <c r="F82" s="7">
        <f t="shared" si="37"/>
        <v>91</v>
      </c>
      <c r="G82" s="7">
        <f t="shared" si="37"/>
        <v>3</v>
      </c>
      <c r="H82" s="7">
        <f t="shared" si="37"/>
        <v>6</v>
      </c>
      <c r="I82" s="12">
        <f t="shared" si="37"/>
        <v>18</v>
      </c>
      <c r="J82" s="33"/>
      <c r="K82" s="33"/>
      <c r="L82" s="33"/>
    </row>
    <row r="83" spans="1:12" ht="20.100000000000001" customHeight="1" x14ac:dyDescent="0.25">
      <c r="A83" s="27" t="s">
        <v>5</v>
      </c>
      <c r="B83" s="7">
        <f>+E83+F83+I83</f>
        <v>767</v>
      </c>
      <c r="C83" s="40">
        <v>4</v>
      </c>
      <c r="D83" s="42">
        <v>8</v>
      </c>
      <c r="E83" s="40">
        <v>658</v>
      </c>
      <c r="F83" s="42">
        <v>91</v>
      </c>
      <c r="G83" s="40">
        <v>3</v>
      </c>
      <c r="H83" s="40">
        <v>6</v>
      </c>
      <c r="I83" s="45">
        <v>18</v>
      </c>
      <c r="J83" s="33"/>
      <c r="K83" s="33"/>
      <c r="L83" s="33"/>
    </row>
    <row r="84" spans="1:12" ht="20.100000000000001" customHeight="1" x14ac:dyDescent="0.25">
      <c r="A84" s="26" t="s">
        <v>42</v>
      </c>
      <c r="B84" s="7">
        <f t="shared" ref="B84:I84" si="38">SUM(B85:B85)</f>
        <v>2738</v>
      </c>
      <c r="C84" s="7">
        <f t="shared" si="38"/>
        <v>1</v>
      </c>
      <c r="D84" s="7">
        <f t="shared" si="38"/>
        <v>4</v>
      </c>
      <c r="E84" s="7">
        <f t="shared" si="38"/>
        <v>237</v>
      </c>
      <c r="F84" s="7">
        <f t="shared" si="38"/>
        <v>2501</v>
      </c>
      <c r="G84" s="7">
        <f t="shared" si="38"/>
        <v>0</v>
      </c>
      <c r="H84" s="7">
        <f t="shared" si="38"/>
        <v>0</v>
      </c>
      <c r="I84" s="12">
        <f t="shared" si="38"/>
        <v>0</v>
      </c>
      <c r="J84" s="33"/>
      <c r="K84" s="33"/>
      <c r="L84" s="33"/>
    </row>
    <row r="85" spans="1:12" ht="20.100000000000001" customHeight="1" x14ac:dyDescent="0.25">
      <c r="A85" s="27" t="s">
        <v>5</v>
      </c>
      <c r="B85" s="7">
        <f>+E85+F85+I85</f>
        <v>2738</v>
      </c>
      <c r="C85" s="40">
        <v>1</v>
      </c>
      <c r="D85" s="42">
        <v>4</v>
      </c>
      <c r="E85" s="40">
        <v>237</v>
      </c>
      <c r="F85" s="42">
        <v>2501</v>
      </c>
      <c r="G85" s="18">
        <v>0</v>
      </c>
      <c r="H85" s="18">
        <v>0</v>
      </c>
      <c r="I85" s="58">
        <v>0</v>
      </c>
      <c r="J85" s="33"/>
      <c r="K85" s="33"/>
      <c r="L85" s="33"/>
    </row>
    <row r="86" spans="1:12" ht="20.100000000000001" customHeight="1" x14ac:dyDescent="0.25">
      <c r="A86" s="26" t="s">
        <v>53</v>
      </c>
      <c r="B86" s="7">
        <f t="shared" ref="B86:I86" si="39">SUM(B87:B87)</f>
        <v>8634</v>
      </c>
      <c r="C86" s="7">
        <f t="shared" si="39"/>
        <v>1</v>
      </c>
      <c r="D86" s="7">
        <f t="shared" si="39"/>
        <v>44</v>
      </c>
      <c r="E86" s="7">
        <f t="shared" si="39"/>
        <v>3834</v>
      </c>
      <c r="F86" s="7">
        <f t="shared" si="39"/>
        <v>4685</v>
      </c>
      <c r="G86" s="7">
        <f t="shared" si="39"/>
        <v>3</v>
      </c>
      <c r="H86" s="7">
        <f t="shared" si="39"/>
        <v>9</v>
      </c>
      <c r="I86" s="12">
        <f t="shared" si="39"/>
        <v>115</v>
      </c>
      <c r="J86" s="33"/>
      <c r="K86" s="33"/>
      <c r="L86" s="33"/>
    </row>
    <row r="87" spans="1:12" ht="20.100000000000001" customHeight="1" x14ac:dyDescent="0.25">
      <c r="A87" s="27" t="s">
        <v>5</v>
      </c>
      <c r="B87" s="7">
        <f>+E87+F87+I87</f>
        <v>8634</v>
      </c>
      <c r="C87" s="40">
        <v>1</v>
      </c>
      <c r="D87" s="42">
        <v>44</v>
      </c>
      <c r="E87" s="40">
        <v>3834</v>
      </c>
      <c r="F87" s="42">
        <v>4685</v>
      </c>
      <c r="G87" s="40">
        <v>3</v>
      </c>
      <c r="H87" s="40">
        <v>9</v>
      </c>
      <c r="I87" s="45">
        <v>115</v>
      </c>
      <c r="J87" s="33"/>
      <c r="K87" s="33"/>
      <c r="L87" s="33"/>
    </row>
    <row r="88" spans="1:12" ht="20.100000000000001" customHeight="1" x14ac:dyDescent="0.25">
      <c r="A88" s="26" t="s">
        <v>52</v>
      </c>
      <c r="B88" s="7">
        <f t="shared" ref="B88:I88" si="40">SUM(B89:B89)</f>
        <v>74</v>
      </c>
      <c r="C88" s="7">
        <f t="shared" si="40"/>
        <v>1</v>
      </c>
      <c r="D88" s="7">
        <f t="shared" si="40"/>
        <v>14</v>
      </c>
      <c r="E88" s="7">
        <f t="shared" si="40"/>
        <v>74</v>
      </c>
      <c r="F88" s="7">
        <f t="shared" si="40"/>
        <v>0</v>
      </c>
      <c r="G88" s="7">
        <f t="shared" si="40"/>
        <v>0</v>
      </c>
      <c r="H88" s="7">
        <f t="shared" si="40"/>
        <v>0</v>
      </c>
      <c r="I88" s="32">
        <f t="shared" si="40"/>
        <v>0</v>
      </c>
      <c r="J88" s="33"/>
      <c r="K88" s="33"/>
      <c r="L88" s="33"/>
    </row>
    <row r="89" spans="1:12" ht="20.100000000000001" customHeight="1" x14ac:dyDescent="0.25">
      <c r="A89" s="27" t="s">
        <v>5</v>
      </c>
      <c r="B89" s="7">
        <f>+E89+F89+I89</f>
        <v>74</v>
      </c>
      <c r="C89" s="40">
        <v>1</v>
      </c>
      <c r="D89" s="42">
        <v>14</v>
      </c>
      <c r="E89" s="40">
        <v>74</v>
      </c>
      <c r="F89" s="18">
        <v>0</v>
      </c>
      <c r="G89" s="18">
        <v>0</v>
      </c>
      <c r="H89" s="18">
        <v>0</v>
      </c>
      <c r="I89" s="58">
        <v>0</v>
      </c>
      <c r="J89" s="33"/>
      <c r="K89" s="33"/>
      <c r="L89" s="33"/>
    </row>
    <row r="90" spans="1:12" ht="20.100000000000001" customHeight="1" x14ac:dyDescent="0.25">
      <c r="A90" s="26" t="s">
        <v>30</v>
      </c>
      <c r="B90" s="7">
        <f t="shared" ref="B90:I90" si="41">SUM(B91:B91)</f>
        <v>136</v>
      </c>
      <c r="C90" s="7">
        <f t="shared" si="41"/>
        <v>0</v>
      </c>
      <c r="D90" s="7">
        <f t="shared" si="41"/>
        <v>0</v>
      </c>
      <c r="E90" s="7">
        <f t="shared" si="41"/>
        <v>0</v>
      </c>
      <c r="F90" s="7">
        <f t="shared" si="41"/>
        <v>136</v>
      </c>
      <c r="G90" s="7">
        <f t="shared" si="41"/>
        <v>0</v>
      </c>
      <c r="H90" s="7">
        <f t="shared" si="41"/>
        <v>0</v>
      </c>
      <c r="I90" s="12">
        <f t="shared" si="41"/>
        <v>0</v>
      </c>
      <c r="J90" s="33"/>
      <c r="K90" s="33"/>
      <c r="L90" s="33"/>
    </row>
    <row r="91" spans="1:12" ht="20.100000000000001" customHeight="1" x14ac:dyDescent="0.25">
      <c r="A91" s="27" t="s">
        <v>5</v>
      </c>
      <c r="B91" s="7">
        <f>+E91+F91+I91</f>
        <v>136</v>
      </c>
      <c r="C91" s="18">
        <v>0</v>
      </c>
      <c r="D91" s="18">
        <v>0</v>
      </c>
      <c r="E91" s="18">
        <v>0</v>
      </c>
      <c r="F91" s="42">
        <v>136</v>
      </c>
      <c r="G91" s="18">
        <v>0</v>
      </c>
      <c r="H91" s="18">
        <v>0</v>
      </c>
      <c r="I91" s="58">
        <v>0</v>
      </c>
      <c r="J91" s="33"/>
      <c r="K91" s="33"/>
      <c r="L91" s="33"/>
    </row>
    <row r="92" spans="1:12" ht="18.95" customHeight="1" x14ac:dyDescent="0.25">
      <c r="A92" s="25" t="s">
        <v>54</v>
      </c>
      <c r="B92" s="7"/>
      <c r="C92" s="18"/>
      <c r="D92" s="18"/>
      <c r="E92" s="18"/>
      <c r="F92" s="18"/>
      <c r="G92" s="40"/>
      <c r="H92" s="40"/>
      <c r="I92" s="42"/>
      <c r="J92" s="33"/>
      <c r="K92" s="33"/>
    </row>
    <row r="93" spans="1:12" ht="20.100000000000001" customHeight="1" x14ac:dyDescent="0.25">
      <c r="A93" s="26" t="s">
        <v>43</v>
      </c>
      <c r="B93" s="7">
        <f t="shared" ref="B93:I93" si="42">SUM(B94:B94)</f>
        <v>344</v>
      </c>
      <c r="C93" s="7">
        <f t="shared" si="42"/>
        <v>0</v>
      </c>
      <c r="D93" s="7">
        <f t="shared" si="42"/>
        <v>0</v>
      </c>
      <c r="E93" s="7">
        <f t="shared" si="42"/>
        <v>0</v>
      </c>
      <c r="F93" s="7">
        <f t="shared" si="42"/>
        <v>344</v>
      </c>
      <c r="G93" s="7">
        <f t="shared" si="42"/>
        <v>0</v>
      </c>
      <c r="H93" s="7">
        <f t="shared" si="42"/>
        <v>0</v>
      </c>
      <c r="I93" s="12">
        <f t="shared" si="42"/>
        <v>0</v>
      </c>
      <c r="J93" s="33"/>
      <c r="K93" s="33"/>
      <c r="L93" s="33"/>
    </row>
    <row r="94" spans="1:12" ht="20.100000000000001" customHeight="1" x14ac:dyDescent="0.25">
      <c r="A94" s="27" t="s">
        <v>5</v>
      </c>
      <c r="B94" s="7">
        <f>+E94+F94+I94</f>
        <v>344</v>
      </c>
      <c r="C94" s="18">
        <v>0</v>
      </c>
      <c r="D94" s="18">
        <v>0</v>
      </c>
      <c r="E94" s="18">
        <v>0</v>
      </c>
      <c r="F94" s="18">
        <v>344</v>
      </c>
      <c r="G94" s="18">
        <v>0</v>
      </c>
      <c r="H94" s="18">
        <v>0</v>
      </c>
      <c r="I94" s="58">
        <v>0</v>
      </c>
      <c r="J94" s="33"/>
      <c r="K94" s="33"/>
      <c r="L94" s="33"/>
    </row>
    <row r="95" spans="1:12" ht="20.100000000000001" customHeight="1" x14ac:dyDescent="0.25">
      <c r="A95" s="26" t="s">
        <v>40</v>
      </c>
      <c r="B95" s="7">
        <f t="shared" ref="B95:I95" si="43">SUM(B96:B96)</f>
        <v>462</v>
      </c>
      <c r="C95" s="7">
        <f t="shared" si="43"/>
        <v>0</v>
      </c>
      <c r="D95" s="7">
        <f t="shared" si="43"/>
        <v>0</v>
      </c>
      <c r="E95" s="7">
        <f t="shared" si="43"/>
        <v>0</v>
      </c>
      <c r="F95" s="7">
        <f t="shared" si="43"/>
        <v>462</v>
      </c>
      <c r="G95" s="7">
        <f t="shared" si="43"/>
        <v>0</v>
      </c>
      <c r="H95" s="7">
        <f t="shared" si="43"/>
        <v>0</v>
      </c>
      <c r="I95" s="12">
        <f t="shared" si="43"/>
        <v>0</v>
      </c>
    </row>
    <row r="96" spans="1:12" ht="20.100000000000001" customHeight="1" x14ac:dyDescent="0.25">
      <c r="A96" s="27" t="s">
        <v>5</v>
      </c>
      <c r="B96" s="7">
        <f>+E96+F96+I96</f>
        <v>462</v>
      </c>
      <c r="C96" s="40">
        <v>0</v>
      </c>
      <c r="D96" s="42">
        <v>0</v>
      </c>
      <c r="E96" s="40">
        <v>0</v>
      </c>
      <c r="F96" s="42">
        <v>462</v>
      </c>
      <c r="G96" s="40">
        <v>0</v>
      </c>
      <c r="H96" s="40">
        <v>0</v>
      </c>
      <c r="I96" s="42">
        <v>0</v>
      </c>
    </row>
    <row r="97" spans="1:12" ht="20.100000000000001" customHeight="1" x14ac:dyDescent="0.25">
      <c r="A97" s="25" t="s">
        <v>15</v>
      </c>
      <c r="B97" s="7">
        <f t="shared" ref="B97:I97" si="44">B98+B100+B102+B112+B106+B108+B110+B114+B104</f>
        <v>89094</v>
      </c>
      <c r="C97" s="7">
        <f t="shared" si="44"/>
        <v>1234</v>
      </c>
      <c r="D97" s="7">
        <f t="shared" si="44"/>
        <v>1329</v>
      </c>
      <c r="E97" s="7">
        <f t="shared" si="44"/>
        <v>59239</v>
      </c>
      <c r="F97" s="7">
        <f t="shared" si="44"/>
        <v>18824</v>
      </c>
      <c r="G97" s="7">
        <f t="shared" si="44"/>
        <v>1382</v>
      </c>
      <c r="H97" s="7">
        <f t="shared" si="44"/>
        <v>1414</v>
      </c>
      <c r="I97" s="32">
        <f t="shared" si="44"/>
        <v>11031</v>
      </c>
      <c r="J97" s="33"/>
    </row>
    <row r="98" spans="1:12" ht="20.100000000000001" customHeight="1" x14ac:dyDescent="0.25">
      <c r="A98" s="26" t="s">
        <v>41</v>
      </c>
      <c r="B98" s="7">
        <f t="shared" ref="B98:I98" si="45">SUM(B99:B99)</f>
        <v>62431</v>
      </c>
      <c r="C98" s="7">
        <f t="shared" si="45"/>
        <v>1222</v>
      </c>
      <c r="D98" s="7">
        <f t="shared" si="45"/>
        <v>1222</v>
      </c>
      <c r="E98" s="7">
        <f t="shared" si="45"/>
        <v>49871</v>
      </c>
      <c r="F98" s="7">
        <f t="shared" si="45"/>
        <v>3068</v>
      </c>
      <c r="G98" s="7">
        <f t="shared" si="45"/>
        <v>1374</v>
      </c>
      <c r="H98" s="7">
        <f t="shared" si="45"/>
        <v>1374</v>
      </c>
      <c r="I98" s="32">
        <f t="shared" si="45"/>
        <v>9492</v>
      </c>
    </row>
    <row r="99" spans="1:12" ht="20.100000000000001" customHeight="1" x14ac:dyDescent="0.25">
      <c r="A99" s="27" t="s">
        <v>5</v>
      </c>
      <c r="B99" s="7">
        <f>+E99+F99+I99</f>
        <v>62431</v>
      </c>
      <c r="C99" s="40">
        <v>1222</v>
      </c>
      <c r="D99" s="42">
        <v>1222</v>
      </c>
      <c r="E99" s="40">
        <v>49871</v>
      </c>
      <c r="F99" s="42">
        <v>3068</v>
      </c>
      <c r="G99" s="40">
        <v>1374</v>
      </c>
      <c r="H99" s="40">
        <v>1374</v>
      </c>
      <c r="I99" s="42">
        <v>9492</v>
      </c>
    </row>
    <row r="100" spans="1:12" ht="20.100000000000001" customHeight="1" x14ac:dyDescent="0.25">
      <c r="A100" s="26" t="s">
        <v>42</v>
      </c>
      <c r="B100" s="7">
        <f t="shared" ref="B100:I100" si="46">SUM(B101:B101)</f>
        <v>30</v>
      </c>
      <c r="C100" s="7">
        <f t="shared" si="46"/>
        <v>0</v>
      </c>
      <c r="D100" s="7">
        <f t="shared" si="46"/>
        <v>0</v>
      </c>
      <c r="E100" s="7">
        <f t="shared" si="46"/>
        <v>0</v>
      </c>
      <c r="F100" s="7">
        <f t="shared" si="46"/>
        <v>30</v>
      </c>
      <c r="G100" s="7">
        <f t="shared" si="46"/>
        <v>0</v>
      </c>
      <c r="H100" s="7">
        <f t="shared" si="46"/>
        <v>0</v>
      </c>
      <c r="I100" s="32">
        <f t="shared" si="46"/>
        <v>0</v>
      </c>
    </row>
    <row r="101" spans="1:12" ht="20.100000000000001" customHeight="1" x14ac:dyDescent="0.25">
      <c r="A101" s="27" t="s">
        <v>5</v>
      </c>
      <c r="B101" s="7">
        <f>+E101+F101+I101</f>
        <v>30</v>
      </c>
      <c r="C101" s="18">
        <v>0</v>
      </c>
      <c r="D101" s="18">
        <v>0</v>
      </c>
      <c r="E101" s="18">
        <v>0</v>
      </c>
      <c r="F101" s="42">
        <v>30</v>
      </c>
      <c r="G101" s="18">
        <v>0</v>
      </c>
      <c r="H101" s="18">
        <v>0</v>
      </c>
      <c r="I101" s="58">
        <v>0</v>
      </c>
      <c r="J101" s="33"/>
      <c r="K101" s="33"/>
    </row>
    <row r="102" spans="1:12" ht="20.100000000000001" customHeight="1" x14ac:dyDescent="0.25">
      <c r="A102" s="26" t="s">
        <v>53</v>
      </c>
      <c r="B102" s="7">
        <f t="shared" ref="B102:I102" si="47">SUM(B103:B103)</f>
        <v>13515</v>
      </c>
      <c r="C102" s="7">
        <f t="shared" si="47"/>
        <v>4</v>
      </c>
      <c r="D102" s="7">
        <f t="shared" si="47"/>
        <v>29</v>
      </c>
      <c r="E102" s="7">
        <f t="shared" si="47"/>
        <v>1826</v>
      </c>
      <c r="F102" s="7">
        <f t="shared" si="47"/>
        <v>11595</v>
      </c>
      <c r="G102" s="7">
        <f t="shared" si="47"/>
        <v>2</v>
      </c>
      <c r="H102" s="7">
        <f t="shared" si="47"/>
        <v>5</v>
      </c>
      <c r="I102" s="32">
        <f t="shared" si="47"/>
        <v>94</v>
      </c>
      <c r="J102" s="33"/>
      <c r="K102" s="33"/>
    </row>
    <row r="103" spans="1:12" ht="20.100000000000001" customHeight="1" x14ac:dyDescent="0.25">
      <c r="A103" s="27" t="s">
        <v>5</v>
      </c>
      <c r="B103" s="7">
        <f>+E103+F103+I103</f>
        <v>13515</v>
      </c>
      <c r="C103" s="40">
        <v>4</v>
      </c>
      <c r="D103" s="42">
        <v>29</v>
      </c>
      <c r="E103" s="40">
        <v>1826</v>
      </c>
      <c r="F103" s="42">
        <v>11595</v>
      </c>
      <c r="G103" s="40">
        <v>2</v>
      </c>
      <c r="H103" s="40">
        <v>5</v>
      </c>
      <c r="I103" s="42">
        <v>94</v>
      </c>
      <c r="J103" s="33"/>
      <c r="K103" s="33"/>
    </row>
    <row r="104" spans="1:12" ht="20.100000000000001" customHeight="1" x14ac:dyDescent="0.25">
      <c r="A104" s="26" t="s">
        <v>55</v>
      </c>
      <c r="B104" s="7">
        <f t="shared" ref="B104:I104" si="48">SUM(B105:B105)</f>
        <v>408</v>
      </c>
      <c r="C104" s="7">
        <f t="shared" si="48"/>
        <v>0</v>
      </c>
      <c r="D104" s="7">
        <f t="shared" si="48"/>
        <v>0</v>
      </c>
      <c r="E104" s="7">
        <f t="shared" si="48"/>
        <v>0</v>
      </c>
      <c r="F104" s="7">
        <f t="shared" si="48"/>
        <v>0</v>
      </c>
      <c r="G104" s="7">
        <f t="shared" si="48"/>
        <v>1</v>
      </c>
      <c r="H104" s="7">
        <f t="shared" si="48"/>
        <v>22</v>
      </c>
      <c r="I104" s="32">
        <f t="shared" si="48"/>
        <v>408</v>
      </c>
      <c r="J104" s="33"/>
      <c r="K104" s="33"/>
    </row>
    <row r="105" spans="1:12" ht="20.100000000000001" customHeight="1" x14ac:dyDescent="0.25">
      <c r="A105" s="27" t="s">
        <v>5</v>
      </c>
      <c r="B105" s="7">
        <f>+E105+F105+I105</f>
        <v>408</v>
      </c>
      <c r="C105" s="18">
        <v>0</v>
      </c>
      <c r="D105" s="18">
        <v>0</v>
      </c>
      <c r="E105" s="18">
        <v>0</v>
      </c>
      <c r="F105" s="18">
        <v>0</v>
      </c>
      <c r="G105" s="40">
        <v>1</v>
      </c>
      <c r="H105" s="40">
        <v>22</v>
      </c>
      <c r="I105" s="42">
        <v>408</v>
      </c>
      <c r="J105" s="33"/>
      <c r="K105" s="33"/>
    </row>
    <row r="106" spans="1:12" ht="20.100000000000001" customHeight="1" x14ac:dyDescent="0.25">
      <c r="A106" s="26" t="s">
        <v>57</v>
      </c>
      <c r="B106" s="7">
        <f t="shared" ref="B106:I106" si="49">SUM(B107:B107)</f>
        <v>1829</v>
      </c>
      <c r="C106" s="7">
        <f t="shared" si="49"/>
        <v>2</v>
      </c>
      <c r="D106" s="7">
        <f t="shared" si="49"/>
        <v>3</v>
      </c>
      <c r="E106" s="7">
        <f t="shared" si="49"/>
        <v>538</v>
      </c>
      <c r="F106" s="7">
        <f t="shared" si="49"/>
        <v>1291</v>
      </c>
      <c r="G106" s="7">
        <f t="shared" si="49"/>
        <v>0</v>
      </c>
      <c r="H106" s="7">
        <f t="shared" si="49"/>
        <v>0</v>
      </c>
      <c r="I106" s="32">
        <f t="shared" si="49"/>
        <v>0</v>
      </c>
      <c r="J106" s="33"/>
      <c r="K106" s="33"/>
    </row>
    <row r="107" spans="1:12" ht="20.100000000000001" customHeight="1" x14ac:dyDescent="0.25">
      <c r="A107" s="27" t="s">
        <v>5</v>
      </c>
      <c r="B107" s="7">
        <f>+E107+F107+I107</f>
        <v>1829</v>
      </c>
      <c r="C107" s="41">
        <v>2</v>
      </c>
      <c r="D107" s="41">
        <v>3</v>
      </c>
      <c r="E107" s="41">
        <v>538</v>
      </c>
      <c r="F107" s="42">
        <v>1291</v>
      </c>
      <c r="G107" s="18">
        <v>0</v>
      </c>
      <c r="H107" s="18">
        <v>0</v>
      </c>
      <c r="I107" s="58">
        <v>0</v>
      </c>
      <c r="J107" s="33"/>
      <c r="K107" s="33"/>
    </row>
    <row r="108" spans="1:12" ht="20.100000000000001" customHeight="1" x14ac:dyDescent="0.25">
      <c r="A108" s="26" t="s">
        <v>46</v>
      </c>
      <c r="B108" s="7">
        <f t="shared" ref="B108:I108" si="50">SUM(B109:B109)</f>
        <v>1182</v>
      </c>
      <c r="C108" s="7">
        <f t="shared" si="50"/>
        <v>3</v>
      </c>
      <c r="D108" s="7">
        <f t="shared" si="50"/>
        <v>72</v>
      </c>
      <c r="E108" s="7">
        <f t="shared" si="50"/>
        <v>1057</v>
      </c>
      <c r="F108" s="7">
        <f t="shared" si="50"/>
        <v>0</v>
      </c>
      <c r="G108" s="7">
        <f t="shared" si="50"/>
        <v>1</v>
      </c>
      <c r="H108" s="7">
        <f t="shared" si="50"/>
        <v>9</v>
      </c>
      <c r="I108" s="12">
        <f t="shared" si="50"/>
        <v>125</v>
      </c>
      <c r="J108" s="33"/>
      <c r="K108" s="38"/>
      <c r="L108" s="16"/>
    </row>
    <row r="109" spans="1:12" ht="20.100000000000001" customHeight="1" x14ac:dyDescent="0.25">
      <c r="A109" s="27" t="s">
        <v>5</v>
      </c>
      <c r="B109" s="7">
        <f>+E109+F109+I109</f>
        <v>1182</v>
      </c>
      <c r="C109" s="41">
        <v>3</v>
      </c>
      <c r="D109" s="41">
        <v>72</v>
      </c>
      <c r="E109" s="41">
        <v>1057</v>
      </c>
      <c r="F109" s="41">
        <v>0</v>
      </c>
      <c r="G109" s="41">
        <v>1</v>
      </c>
      <c r="H109" s="41">
        <v>9</v>
      </c>
      <c r="I109" s="46">
        <v>125</v>
      </c>
      <c r="J109" s="33"/>
      <c r="K109" s="33"/>
      <c r="L109" s="16"/>
    </row>
    <row r="110" spans="1:12" s="4" customFormat="1" ht="20.100000000000001" customHeight="1" x14ac:dyDescent="0.25">
      <c r="A110" s="61" t="s">
        <v>56</v>
      </c>
      <c r="B110" s="7">
        <f t="shared" ref="B110:I110" si="51">SUM(B111:B111)</f>
        <v>3479</v>
      </c>
      <c r="C110" s="7">
        <f t="shared" si="51"/>
        <v>1</v>
      </c>
      <c r="D110" s="7">
        <f t="shared" si="51"/>
        <v>1</v>
      </c>
      <c r="E110" s="7">
        <f t="shared" si="51"/>
        <v>3125</v>
      </c>
      <c r="F110" s="7">
        <f t="shared" si="51"/>
        <v>354</v>
      </c>
      <c r="G110" s="7">
        <f t="shared" si="51"/>
        <v>0</v>
      </c>
      <c r="H110" s="7">
        <f t="shared" si="51"/>
        <v>0</v>
      </c>
      <c r="I110" s="32">
        <f t="shared" si="51"/>
        <v>0</v>
      </c>
      <c r="J110" s="33"/>
      <c r="K110" s="33"/>
    </row>
    <row r="111" spans="1:12" ht="20.100000000000001" customHeight="1" x14ac:dyDescent="0.25">
      <c r="A111" s="27" t="s">
        <v>5</v>
      </c>
      <c r="B111" s="7">
        <f>+E111+F111+I111</f>
        <v>3479</v>
      </c>
      <c r="C111" s="18">
        <v>1</v>
      </c>
      <c r="D111" s="18">
        <v>1</v>
      </c>
      <c r="E111" s="18">
        <v>3125</v>
      </c>
      <c r="F111" s="18">
        <v>354</v>
      </c>
      <c r="G111" s="18">
        <v>0</v>
      </c>
      <c r="H111" s="18">
        <v>0</v>
      </c>
      <c r="I111" s="58">
        <v>0</v>
      </c>
      <c r="J111" s="33"/>
      <c r="K111" s="38"/>
    </row>
    <row r="112" spans="1:12" ht="20.100000000000001" customHeight="1" x14ac:dyDescent="0.25">
      <c r="A112" s="26" t="s">
        <v>30</v>
      </c>
      <c r="B112" s="7">
        <f t="shared" ref="B112:I112" si="52">SUM(B113:B113)</f>
        <v>11</v>
      </c>
      <c r="C112" s="7">
        <f t="shared" si="52"/>
        <v>0</v>
      </c>
      <c r="D112" s="7">
        <f t="shared" si="52"/>
        <v>0</v>
      </c>
      <c r="E112" s="7">
        <f t="shared" si="52"/>
        <v>0</v>
      </c>
      <c r="F112" s="7">
        <f t="shared" si="52"/>
        <v>0</v>
      </c>
      <c r="G112" s="7">
        <f t="shared" si="52"/>
        <v>1</v>
      </c>
      <c r="H112" s="7">
        <f t="shared" si="52"/>
        <v>1</v>
      </c>
      <c r="I112" s="12">
        <f t="shared" si="52"/>
        <v>11</v>
      </c>
      <c r="J112" s="33"/>
      <c r="K112" s="33"/>
      <c r="L112" s="16"/>
    </row>
    <row r="113" spans="1:12" ht="20.100000000000001" customHeight="1" x14ac:dyDescent="0.25">
      <c r="A113" s="27" t="s">
        <v>5</v>
      </c>
      <c r="B113" s="7">
        <f>+E113+F113+I113</f>
        <v>11</v>
      </c>
      <c r="C113" s="18">
        <v>0</v>
      </c>
      <c r="D113" s="18">
        <v>0</v>
      </c>
      <c r="E113" s="18">
        <v>0</v>
      </c>
      <c r="F113" s="18">
        <v>0</v>
      </c>
      <c r="G113" s="41">
        <v>1</v>
      </c>
      <c r="H113" s="41">
        <v>1</v>
      </c>
      <c r="I113" s="47">
        <v>11</v>
      </c>
    </row>
    <row r="114" spans="1:12" ht="20.100000000000001" customHeight="1" x14ac:dyDescent="0.25">
      <c r="A114" s="26" t="s">
        <v>40</v>
      </c>
      <c r="B114" s="7">
        <f t="shared" ref="B114:I114" si="53">SUM(B115:B115)</f>
        <v>6209</v>
      </c>
      <c r="C114" s="7">
        <f t="shared" si="53"/>
        <v>2</v>
      </c>
      <c r="D114" s="7">
        <f t="shared" si="53"/>
        <v>2</v>
      </c>
      <c r="E114" s="7">
        <f t="shared" si="53"/>
        <v>2822</v>
      </c>
      <c r="F114" s="7">
        <f t="shared" si="53"/>
        <v>2486</v>
      </c>
      <c r="G114" s="7">
        <f t="shared" si="53"/>
        <v>3</v>
      </c>
      <c r="H114" s="7">
        <f t="shared" si="53"/>
        <v>3</v>
      </c>
      <c r="I114" s="32">
        <f t="shared" si="53"/>
        <v>901</v>
      </c>
    </row>
    <row r="115" spans="1:12" ht="20.100000000000001" customHeight="1" x14ac:dyDescent="0.25">
      <c r="A115" s="27" t="s">
        <v>5</v>
      </c>
      <c r="B115" s="7">
        <f>+E115+F115+I115</f>
        <v>6209</v>
      </c>
      <c r="C115" s="41">
        <v>2</v>
      </c>
      <c r="D115" s="41">
        <v>2</v>
      </c>
      <c r="E115" s="41">
        <v>2822</v>
      </c>
      <c r="F115" s="41">
        <v>2486</v>
      </c>
      <c r="G115" s="41">
        <v>3</v>
      </c>
      <c r="H115" s="41">
        <v>3</v>
      </c>
      <c r="I115" s="46">
        <v>901</v>
      </c>
    </row>
    <row r="116" spans="1:12" ht="5.25" customHeight="1" x14ac:dyDescent="0.25">
      <c r="A116" s="15"/>
      <c r="B116" s="8"/>
      <c r="C116" s="8"/>
      <c r="D116" s="9"/>
      <c r="E116" s="8"/>
      <c r="F116" s="60"/>
      <c r="G116" s="8"/>
      <c r="H116" s="8"/>
      <c r="I116" s="31"/>
    </row>
    <row r="117" spans="1:12" ht="18.75" customHeight="1" x14ac:dyDescent="0.25">
      <c r="A117" s="53" t="s">
        <v>62</v>
      </c>
      <c r="D117" s="38"/>
      <c r="E117" s="33"/>
      <c r="K117" s="33"/>
      <c r="L117" s="33"/>
    </row>
    <row r="118" spans="1:12" ht="12.95" customHeight="1" x14ac:dyDescent="0.25">
      <c r="A118" s="53" t="s">
        <v>63</v>
      </c>
      <c r="D118" s="38"/>
      <c r="E118" s="33"/>
      <c r="K118" s="33"/>
      <c r="L118" s="33"/>
    </row>
    <row r="119" spans="1:12" x14ac:dyDescent="0.25">
      <c r="A119" s="54" t="s">
        <v>22</v>
      </c>
      <c r="B119" s="54"/>
      <c r="C119" s="54"/>
      <c r="D119" s="54"/>
      <c r="E119" s="54"/>
      <c r="F119" s="54"/>
      <c r="G119" s="54"/>
      <c r="H119" s="54"/>
      <c r="I119" s="1"/>
    </row>
    <row r="120" spans="1:12" x14ac:dyDescent="0.25">
      <c r="A120" s="54" t="s">
        <v>47</v>
      </c>
      <c r="B120" s="2"/>
      <c r="C120" s="1"/>
      <c r="D120" s="1"/>
      <c r="E120" s="1"/>
      <c r="F120" s="1"/>
      <c r="G120" s="1"/>
      <c r="H120" s="1"/>
      <c r="I120" s="1"/>
    </row>
    <row r="121" spans="1:12" x14ac:dyDescent="0.25">
      <c r="A121" s="54" t="s">
        <v>23</v>
      </c>
      <c r="B121" s="1"/>
      <c r="C121" s="1"/>
      <c r="D121" s="1"/>
      <c r="E121" s="1"/>
      <c r="F121" s="1"/>
      <c r="G121" s="1"/>
      <c r="H121" s="1"/>
      <c r="I121" s="1"/>
    </row>
    <row r="122" spans="1:12" x14ac:dyDescent="0.25">
      <c r="A122" s="54" t="s">
        <v>49</v>
      </c>
      <c r="B122" s="1"/>
      <c r="C122" s="1"/>
      <c r="D122" s="1"/>
      <c r="E122" s="1"/>
      <c r="F122" s="1"/>
      <c r="G122" s="1"/>
      <c r="H122" s="1"/>
      <c r="I122" s="1"/>
    </row>
    <row r="123" spans="1:12" x14ac:dyDescent="0.25">
      <c r="A123" s="54" t="s">
        <v>48</v>
      </c>
      <c r="B123" s="1"/>
      <c r="C123" s="1"/>
      <c r="D123" s="1"/>
      <c r="E123" s="1"/>
      <c r="F123" s="1"/>
      <c r="G123" s="1"/>
      <c r="H123" s="1"/>
      <c r="I123" s="1"/>
    </row>
    <row r="124" spans="1:12" x14ac:dyDescent="0.25">
      <c r="A124" s="2" t="s">
        <v>16</v>
      </c>
      <c r="B124" s="1"/>
      <c r="C124" s="1"/>
      <c r="D124" s="1"/>
      <c r="E124" s="1"/>
      <c r="F124" s="1"/>
      <c r="G124" s="1"/>
      <c r="H124" s="1"/>
      <c r="I124" s="1"/>
    </row>
    <row r="125" spans="1:12" x14ac:dyDescent="0.25">
      <c r="A125" s="54" t="s">
        <v>17</v>
      </c>
      <c r="B125" s="1"/>
      <c r="C125" s="1"/>
      <c r="D125" s="1"/>
      <c r="E125" s="1"/>
      <c r="F125" s="1"/>
      <c r="G125" s="1"/>
      <c r="H125" s="1"/>
      <c r="I125" s="1"/>
    </row>
    <row r="126" spans="1:12" x14ac:dyDescent="0.25">
      <c r="A126" s="1" t="s">
        <v>24</v>
      </c>
      <c r="B126" s="1"/>
      <c r="C126" s="1"/>
      <c r="D126" s="1"/>
      <c r="E126" s="1"/>
      <c r="F126" s="1"/>
      <c r="G126" s="1"/>
      <c r="H126" s="1"/>
      <c r="I126" s="1"/>
    </row>
  </sheetData>
  <mergeCells count="12">
    <mergeCell ref="A7:I7"/>
    <mergeCell ref="A9:A12"/>
    <mergeCell ref="B9:B12"/>
    <mergeCell ref="C9:I9"/>
    <mergeCell ref="C10:E11"/>
    <mergeCell ref="F10:I10"/>
    <mergeCell ref="G11:I11"/>
    <mergeCell ref="A1:I1"/>
    <mergeCell ref="A2:I2"/>
    <mergeCell ref="A3:I3"/>
    <mergeCell ref="A5:I5"/>
    <mergeCell ref="A6:I6"/>
  </mergeCells>
  <printOptions horizontalCentered="1"/>
  <pageMargins left="0.74803149606299213" right="0.74803149606299213" top="0.98425196850393704" bottom="0.98425196850393704" header="0" footer="0.51181102362204722"/>
  <pageSetup scale="65" firstPageNumber="11" orientation="portrait" useFirstPageNumber="1" r:id="rId1"/>
  <rowBreaks count="2" manualBreakCount="2">
    <brk id="51" max="8" man="1"/>
    <brk id="91" max="8" man="1"/>
  </rowBreaks>
  <ignoredErrors>
    <ignoredError sqref="F112 B38 B95:B96 B112:B115 G79 B17:B34 B66:B77 B93 B106:B110 B53:B64 B98:B105 B40:B51 B80:B91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Cuadro 5</vt:lpstr>
      <vt:lpstr>'Cuadro 5'!Área_de_impresión</vt:lpstr>
      <vt:lpstr>'Cuadro 5'!Títulos_a_imprimir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EDILSA VASQUEZ</dc:creator>
  <cp:lastModifiedBy>FRANKLIN SANTANA</cp:lastModifiedBy>
  <cp:lastPrinted>2026-07-24T13:53:56Z</cp:lastPrinted>
  <dcterms:created xsi:type="dcterms:W3CDTF">2022-03-04T17:09:21Z</dcterms:created>
  <dcterms:modified xsi:type="dcterms:W3CDTF">2026-07-24T13:54:09Z</dcterms:modified>
</cp:coreProperties>
</file>